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01\Amministrazione\MODULI QUESTUE IMPERATE\2024\"/>
    </mc:Choice>
  </mc:AlternateContent>
  <xr:revisionPtr revIDLastSave="0" documentId="13_ncr:1_{29D3083E-D5CD-4E0B-A38C-F58DF368D92A}" xr6:coauthVersionLast="36" xr6:coauthVersionMax="36" xr10:uidLastSave="{00000000-0000-0000-0000-000000000000}"/>
  <workbookProtection workbookAlgorithmName="SHA-512" workbookHashValue="D9T3tfNAlO/MrZQh/neWohaWUMkGHZ34Y6G/QCajA27qRNm2EsQNIlzvx+Ol86lkf8zo6aONAUNXYA0O0JByDg==" workbookSaltValue="9MK+RoRueMHbbhETfuEwyQ==" workbookSpinCount="100000" lockStructure="1"/>
  <bookViews>
    <workbookView xWindow="0" yWindow="0" windowWidth="28395" windowHeight="11385" xr2:uid="{39E2A250-1578-46D7-A3F0-1AAAEE906A1F}"/>
  </bookViews>
  <sheets>
    <sheet name="Resoconto" sheetId="2" r:id="rId1"/>
  </sheets>
  <definedNames>
    <definedName name="_xlnm._FilterDatabase" localSheetId="0" hidden="1">Resoconto!$O$5:$O$50</definedName>
    <definedName name="_xlnm.Print_Area" localSheetId="0">Resoconto!$A$1:$M$80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6" i="2" l="1"/>
  <c r="O226" i="2"/>
  <c r="T225" i="2"/>
  <c r="O225" i="2"/>
  <c r="T224" i="2"/>
  <c r="O224" i="2"/>
  <c r="T223" i="2"/>
  <c r="O223" i="2"/>
  <c r="T222" i="2"/>
  <c r="O222" i="2"/>
  <c r="T221" i="2"/>
  <c r="O221" i="2"/>
  <c r="T220" i="2"/>
  <c r="O220" i="2"/>
  <c r="T219" i="2"/>
  <c r="O219" i="2"/>
  <c r="T218" i="2"/>
  <c r="O218" i="2"/>
  <c r="T217" i="2"/>
  <c r="O217" i="2"/>
  <c r="T216" i="2"/>
  <c r="O216" i="2"/>
  <c r="T215" i="2"/>
  <c r="O215" i="2"/>
  <c r="T214" i="2"/>
  <c r="O214" i="2"/>
  <c r="T213" i="2"/>
  <c r="O213" i="2"/>
  <c r="T212" i="2"/>
  <c r="O212" i="2"/>
  <c r="T211" i="2"/>
  <c r="O211" i="2"/>
  <c r="T210" i="2"/>
  <c r="O210" i="2"/>
  <c r="T209" i="2"/>
  <c r="O209" i="2"/>
  <c r="T208" i="2"/>
  <c r="O208" i="2"/>
  <c r="T207" i="2"/>
  <c r="O207" i="2"/>
  <c r="T206" i="2"/>
  <c r="O206" i="2"/>
  <c r="T205" i="2"/>
  <c r="O205" i="2"/>
  <c r="T204" i="2"/>
  <c r="O204" i="2"/>
  <c r="T203" i="2"/>
  <c r="O203" i="2"/>
  <c r="T202" i="2"/>
  <c r="O202" i="2"/>
  <c r="T201" i="2"/>
  <c r="O201" i="2"/>
  <c r="T200" i="2"/>
  <c r="O200" i="2"/>
  <c r="T199" i="2"/>
  <c r="O199" i="2"/>
  <c r="T198" i="2"/>
  <c r="O198" i="2"/>
  <c r="T197" i="2"/>
  <c r="O197" i="2"/>
  <c r="T196" i="2"/>
  <c r="O196" i="2"/>
  <c r="T195" i="2"/>
  <c r="O195" i="2"/>
  <c r="T194" i="2"/>
  <c r="O194" i="2"/>
  <c r="T193" i="2"/>
  <c r="O193" i="2"/>
  <c r="T192" i="2"/>
  <c r="O192" i="2"/>
  <c r="T191" i="2"/>
  <c r="O191" i="2"/>
  <c r="T190" i="2"/>
  <c r="O190" i="2"/>
  <c r="T189" i="2"/>
  <c r="O189" i="2"/>
  <c r="T188" i="2"/>
  <c r="O188" i="2"/>
  <c r="T187" i="2"/>
  <c r="O187" i="2"/>
  <c r="T186" i="2"/>
  <c r="O186" i="2"/>
  <c r="T185" i="2"/>
  <c r="O185" i="2"/>
  <c r="T184" i="2"/>
  <c r="O184" i="2"/>
  <c r="T183" i="2"/>
  <c r="O183" i="2"/>
  <c r="T182" i="2"/>
  <c r="O182" i="2"/>
  <c r="T181" i="2"/>
  <c r="O181" i="2"/>
  <c r="T180" i="2"/>
  <c r="O180" i="2"/>
  <c r="T179" i="2"/>
  <c r="O179" i="2"/>
  <c r="T178" i="2"/>
  <c r="O178" i="2"/>
  <c r="T177" i="2"/>
  <c r="O177" i="2"/>
  <c r="T176" i="2"/>
  <c r="O176" i="2"/>
  <c r="T175" i="2"/>
  <c r="O175" i="2"/>
  <c r="T174" i="2"/>
  <c r="O174" i="2"/>
  <c r="T173" i="2"/>
  <c r="O173" i="2"/>
  <c r="T172" i="2"/>
  <c r="O172" i="2"/>
  <c r="T171" i="2"/>
  <c r="O171" i="2"/>
  <c r="T170" i="2"/>
  <c r="O170" i="2"/>
  <c r="T169" i="2"/>
  <c r="O169" i="2"/>
  <c r="T168" i="2"/>
  <c r="O168" i="2"/>
  <c r="T167" i="2"/>
  <c r="O167" i="2"/>
  <c r="T166" i="2"/>
  <c r="O166" i="2"/>
  <c r="T165" i="2"/>
  <c r="O165" i="2"/>
  <c r="T164" i="2"/>
  <c r="O164" i="2"/>
  <c r="T163" i="2"/>
  <c r="O163" i="2"/>
  <c r="T162" i="2"/>
  <c r="O162" i="2"/>
  <c r="T161" i="2"/>
  <c r="O161" i="2"/>
  <c r="T160" i="2"/>
  <c r="O160" i="2"/>
  <c r="T159" i="2"/>
  <c r="O159" i="2"/>
  <c r="T158" i="2"/>
  <c r="O158" i="2"/>
  <c r="T157" i="2"/>
  <c r="O157" i="2"/>
  <c r="T156" i="2"/>
  <c r="O156" i="2"/>
  <c r="T155" i="2"/>
  <c r="O155" i="2"/>
  <c r="T154" i="2"/>
  <c r="O154" i="2"/>
  <c r="T153" i="2"/>
  <c r="O153" i="2"/>
  <c r="T152" i="2"/>
  <c r="O152" i="2"/>
  <c r="T151" i="2"/>
  <c r="O151" i="2"/>
  <c r="T150" i="2"/>
  <c r="O150" i="2"/>
  <c r="T149" i="2"/>
  <c r="O149" i="2"/>
  <c r="T148" i="2"/>
  <c r="O148" i="2"/>
  <c r="T147" i="2"/>
  <c r="O147" i="2"/>
  <c r="T146" i="2"/>
  <c r="O146" i="2"/>
  <c r="T145" i="2"/>
  <c r="O145" i="2"/>
  <c r="T144" i="2"/>
  <c r="O144" i="2"/>
  <c r="T143" i="2"/>
  <c r="O143" i="2"/>
  <c r="T142" i="2"/>
  <c r="O142" i="2"/>
  <c r="T141" i="2"/>
  <c r="O141" i="2"/>
  <c r="T140" i="2"/>
  <c r="O140" i="2"/>
  <c r="T139" i="2"/>
  <c r="O139" i="2"/>
  <c r="T138" i="2"/>
  <c r="O138" i="2"/>
  <c r="T137" i="2"/>
  <c r="O137" i="2"/>
  <c r="T136" i="2"/>
  <c r="O136" i="2"/>
  <c r="T135" i="2"/>
  <c r="O135" i="2"/>
  <c r="T134" i="2"/>
  <c r="O134" i="2"/>
  <c r="T133" i="2"/>
  <c r="O133" i="2"/>
  <c r="T132" i="2"/>
  <c r="O132" i="2"/>
  <c r="T131" i="2"/>
  <c r="O131" i="2"/>
  <c r="T130" i="2"/>
  <c r="O130" i="2"/>
  <c r="T129" i="2"/>
  <c r="O129" i="2"/>
  <c r="T128" i="2"/>
  <c r="O128" i="2"/>
  <c r="T127" i="2"/>
  <c r="O127" i="2"/>
  <c r="T126" i="2"/>
  <c r="O126" i="2"/>
  <c r="T125" i="2"/>
  <c r="O125" i="2"/>
  <c r="T124" i="2"/>
  <c r="O124" i="2"/>
  <c r="T123" i="2"/>
  <c r="O123" i="2"/>
  <c r="T122" i="2"/>
  <c r="O122" i="2"/>
  <c r="T121" i="2"/>
  <c r="O121" i="2"/>
  <c r="T120" i="2"/>
  <c r="O120" i="2"/>
  <c r="T119" i="2"/>
  <c r="O119" i="2"/>
  <c r="T118" i="2"/>
  <c r="O118" i="2"/>
  <c r="T117" i="2"/>
  <c r="O117" i="2"/>
  <c r="T116" i="2"/>
  <c r="O116" i="2"/>
  <c r="T115" i="2"/>
  <c r="O115" i="2"/>
  <c r="T114" i="2"/>
  <c r="O114" i="2"/>
  <c r="T113" i="2"/>
  <c r="O113" i="2"/>
  <c r="T112" i="2"/>
  <c r="O112" i="2"/>
  <c r="T111" i="2"/>
  <c r="O111" i="2"/>
  <c r="T110" i="2"/>
  <c r="O110" i="2"/>
  <c r="T109" i="2"/>
  <c r="O109" i="2"/>
  <c r="T108" i="2"/>
  <c r="O108" i="2"/>
  <c r="T107" i="2"/>
  <c r="O107" i="2"/>
  <c r="T106" i="2"/>
  <c r="O106" i="2"/>
  <c r="T105" i="2"/>
  <c r="O105" i="2"/>
  <c r="T104" i="2"/>
  <c r="O104" i="2"/>
  <c r="T103" i="2"/>
  <c r="O103" i="2"/>
  <c r="T102" i="2"/>
  <c r="O102" i="2"/>
  <c r="T101" i="2"/>
  <c r="O101" i="2"/>
  <c r="T100" i="2"/>
  <c r="O100" i="2"/>
  <c r="T99" i="2"/>
  <c r="O99" i="2"/>
  <c r="T98" i="2"/>
  <c r="O98" i="2"/>
  <c r="T97" i="2"/>
  <c r="O97" i="2"/>
  <c r="J72" i="2"/>
  <c r="J70" i="2"/>
  <c r="J69" i="2"/>
  <c r="J66" i="2"/>
  <c r="J65" i="2"/>
  <c r="J62" i="2"/>
  <c r="F58" i="2"/>
  <c r="F61" i="2" s="1"/>
  <c r="E58" i="2"/>
  <c r="E61" i="2" s="1"/>
  <c r="D58" i="2"/>
  <c r="D61" i="2" s="1"/>
  <c r="I58" i="2"/>
  <c r="I61" i="2" s="1"/>
  <c r="H58" i="2"/>
  <c r="H61" i="2" s="1"/>
  <c r="G58" i="2"/>
  <c r="G61" i="2" s="1"/>
  <c r="D53" i="2"/>
  <c r="A53" i="2"/>
  <c r="G51" i="2"/>
  <c r="O50" i="2"/>
  <c r="A48" i="2"/>
  <c r="O46" i="2"/>
  <c r="O47" i="2" s="1"/>
  <c r="A45" i="2"/>
  <c r="O43" i="2"/>
  <c r="O44" i="2" s="1"/>
  <c r="A42" i="2"/>
  <c r="C40" i="2"/>
  <c r="O40" i="2"/>
  <c r="O41" i="2" s="1"/>
  <c r="A39" i="2"/>
  <c r="O37" i="2"/>
  <c r="O38" i="2" s="1"/>
  <c r="A36" i="2"/>
  <c r="O34" i="2"/>
  <c r="O35" i="2" s="1"/>
  <c r="A33" i="2"/>
  <c r="O31" i="2"/>
  <c r="O32" i="2" s="1"/>
  <c r="A30" i="2"/>
  <c r="O28" i="2"/>
  <c r="O29" i="2" s="1"/>
  <c r="A27" i="2"/>
  <c r="O25" i="2"/>
  <c r="O26" i="2" s="1"/>
  <c r="A24" i="2"/>
  <c r="O23" i="2"/>
  <c r="O22" i="2"/>
  <c r="C22" i="2"/>
  <c r="E21" i="2"/>
  <c r="C51" i="2" s="1"/>
  <c r="A21" i="2"/>
  <c r="O19" i="2"/>
  <c r="O20" i="2" s="1"/>
  <c r="A18" i="2"/>
  <c r="O16" i="2"/>
  <c r="O17" i="2" s="1"/>
  <c r="A15" i="2"/>
  <c r="O13" i="2"/>
  <c r="O14" i="2" s="1"/>
  <c r="A12" i="2"/>
  <c r="O10" i="2"/>
  <c r="O11" i="2" s="1"/>
  <c r="A9" i="2"/>
  <c r="O7" i="2"/>
  <c r="O8" i="2" s="1"/>
  <c r="A6" i="2"/>
  <c r="M3" i="2"/>
  <c r="L51" i="2" l="1"/>
  <c r="G53" i="2"/>
  <c r="J61" i="2"/>
  <c r="O49" i="2"/>
</calcChain>
</file>

<file path=xl/sharedStrings.xml><?xml version="1.0" encoding="utf-8"?>
<sst xmlns="http://schemas.openxmlformats.org/spreadsheetml/2006/main" count="347" uniqueCount="245">
  <si>
    <t>Parr.</t>
  </si>
  <si>
    <t>Codice</t>
  </si>
  <si>
    <t>Importo</t>
  </si>
  <si>
    <t>Versato il</t>
  </si>
  <si>
    <t>Già versato</t>
  </si>
  <si>
    <t>Metodo di pagam.</t>
  </si>
  <si>
    <t>CARD</t>
  </si>
  <si>
    <t>Carità Diocesana</t>
  </si>
  <si>
    <t>CF</t>
  </si>
  <si>
    <t>Consultorio Familiare</t>
  </si>
  <si>
    <t>No</t>
  </si>
  <si>
    <t>(minimo 2,50 € ciascuno)</t>
  </si>
  <si>
    <t>FAS</t>
  </si>
  <si>
    <t>Fraterno Aiuto Sac.</t>
  </si>
  <si>
    <t>(0,0026 € per abitante)</t>
  </si>
  <si>
    <t>GM</t>
  </si>
  <si>
    <t>Giornata Missionaria</t>
  </si>
  <si>
    <t>INFM</t>
  </si>
  <si>
    <t>Infanzia Missionaria</t>
  </si>
  <si>
    <t>MB</t>
  </si>
  <si>
    <t>Messe Binate</t>
  </si>
  <si>
    <t>MIGR</t>
  </si>
  <si>
    <t>Migrantes</t>
  </si>
  <si>
    <t>MISD</t>
  </si>
  <si>
    <t>Missioni Diocesane</t>
  </si>
  <si>
    <t>PAPA</t>
  </si>
  <si>
    <t>Carità del Papa</t>
  </si>
  <si>
    <t>PM</t>
  </si>
  <si>
    <t>Pratiche Matrimoniali</t>
  </si>
  <si>
    <t>(minimo 2,50 € ciascuna)</t>
  </si>
  <si>
    <t>SEMI</t>
  </si>
  <si>
    <t>Seminario Diocesano</t>
  </si>
  <si>
    <t>TASP</t>
  </si>
  <si>
    <t>Tributo Diocesano</t>
  </si>
  <si>
    <t>TS</t>
  </si>
  <si>
    <t>Terra Santa</t>
  </si>
  <si>
    <t>UNIV</t>
  </si>
  <si>
    <t>Università Cattolica</t>
  </si>
  <si>
    <t>Varie</t>
  </si>
  <si>
    <t>Totale collette e tributi</t>
  </si>
  <si>
    <t>Collette già versate</t>
  </si>
  <si>
    <t>Collette e tributi da versare</t>
  </si>
  <si>
    <t>Relazione Messe celebrate</t>
  </si>
  <si>
    <t>Totale</t>
  </si>
  <si>
    <t>N. giorni festivi del mese</t>
  </si>
  <si>
    <t>Pro Populo</t>
  </si>
  <si>
    <t>BINATE FESTIVE</t>
  </si>
  <si>
    <t>ad m. Archiepiscopi</t>
  </si>
  <si>
    <t>pro offerentibus</t>
  </si>
  <si>
    <t>TRINATE FESTIVE</t>
  </si>
  <si>
    <t>BINATE FERIALI</t>
  </si>
  <si>
    <t>Nelle binazioni e trinazioni sono comprese (oltre a quelle del Parroco e del vice Parroco) anche quelle dei seguenti sacerdoti:</t>
  </si>
  <si>
    <t>N.</t>
  </si>
  <si>
    <t>Data</t>
  </si>
  <si>
    <t>Il Parroco (firma e timbro)</t>
  </si>
  <si>
    <t>Si</t>
  </si>
  <si>
    <t>Contanti/Assegno</t>
  </si>
  <si>
    <t>Bollettino Postale</t>
  </si>
  <si>
    <t>Bonifico Bancario</t>
  </si>
  <si>
    <t>ARIXI</t>
  </si>
  <si>
    <t>B. V. ASSUNTA</t>
  </si>
  <si>
    <t>ARMUNGIA</t>
  </si>
  <si>
    <t>B. V. IMMACOLATA</t>
  </si>
  <si>
    <t>ASSEMINI</t>
  </si>
  <si>
    <t>B. V. DEL CARMINE</t>
  </si>
  <si>
    <t>S. PIETRO</t>
  </si>
  <si>
    <t>BALLAO</t>
  </si>
  <si>
    <t>S. MARIA MADDALENA</t>
  </si>
  <si>
    <t>BARRALI</t>
  </si>
  <si>
    <t>S. LUCIA</t>
  </si>
  <si>
    <t>BURCEI</t>
  </si>
  <si>
    <t>N. S. DI MONSERRATO</t>
  </si>
  <si>
    <t>CAGLIARI</t>
  </si>
  <si>
    <t>B. V. DEL RIMEDIO</t>
  </si>
  <si>
    <t>MADONNA DELLA STRADA</t>
  </si>
  <si>
    <t>MEDAGLIA MIRACOLOSA</t>
  </si>
  <si>
    <t>N. S. DI BONARIA</t>
  </si>
  <si>
    <t>N. S. DI FATIMA</t>
  </si>
  <si>
    <t>N. S. CARMINE</t>
  </si>
  <si>
    <t>S. ANNA</t>
  </si>
  <si>
    <t>S. AVENDRACE</t>
  </si>
  <si>
    <t>S. BARTOLOMEO</t>
  </si>
  <si>
    <t>S. BENEDETTO</t>
  </si>
  <si>
    <t>S. CARLO BORROMEO</t>
  </si>
  <si>
    <t>S. CECILIA CATTEDRALE</t>
  </si>
  <si>
    <t>S. CROCE</t>
  </si>
  <si>
    <t>S. ELIA</t>
  </si>
  <si>
    <t>S. EULALIA</t>
  </si>
  <si>
    <t>S. EUSEBIO</t>
  </si>
  <si>
    <t>S. FRANCESCO</t>
  </si>
  <si>
    <t>S. GIACOMO</t>
  </si>
  <si>
    <t>S. MARIA DEL SUFFRAGIO</t>
  </si>
  <si>
    <t>S. MASSIMILIANO K.</t>
  </si>
  <si>
    <t>S. PAOLO</t>
  </si>
  <si>
    <t>S. PIO X</t>
  </si>
  <si>
    <t>S. SEBASTIANO</t>
  </si>
  <si>
    <t>SS. ANNUNZIATA</t>
  </si>
  <si>
    <t>SS. CROCIFISSO</t>
  </si>
  <si>
    <t>SS. GIORGIO E CATERINA</t>
  </si>
  <si>
    <t>SS. NOME DI MARIA</t>
  </si>
  <si>
    <t>SS. PIETRO E PAOLO</t>
  </si>
  <si>
    <t>VERGINE DELLA SALUTE</t>
  </si>
  <si>
    <t>CAPOTERRA</t>
  </si>
  <si>
    <t>B. V. MARIA MADRE DELLA CHIESA</t>
  </si>
  <si>
    <t>MADONNA DI LOURDES</t>
  </si>
  <si>
    <t>S. EFISIO</t>
  </si>
  <si>
    <t>CASTIADAS</t>
  </si>
  <si>
    <t>S. GIOVANNIB.</t>
  </si>
  <si>
    <t>DECIMOMANNU</t>
  </si>
  <si>
    <t>S. ANTONIO</t>
  </si>
  <si>
    <t>DECIMOPUTZU</t>
  </si>
  <si>
    <t>N. SIGNORA DELLE GRAZIE</t>
  </si>
  <si>
    <t>DOLIANOVA</t>
  </si>
  <si>
    <t>S. BIAGIO</t>
  </si>
  <si>
    <t>S. PANTALEO</t>
  </si>
  <si>
    <t>DOMUSDEMARIA</t>
  </si>
  <si>
    <t>N. SIGNORA DEL ROSARIO</t>
  </si>
  <si>
    <t>DONORI</t>
  </si>
  <si>
    <t>S. GIORGIO</t>
  </si>
  <si>
    <t>ELMAS-CA</t>
  </si>
  <si>
    <t>ESCOLCA</t>
  </si>
  <si>
    <t>S. CECILIA</t>
  </si>
  <si>
    <t>FURTEI</t>
  </si>
  <si>
    <t>S. BARBARA</t>
  </si>
  <si>
    <t>GERGEI</t>
  </si>
  <si>
    <t>S. VITO</t>
  </si>
  <si>
    <t>GESICO</t>
  </si>
  <si>
    <t>S. GIUSTA</t>
  </si>
  <si>
    <t>GONI</t>
  </si>
  <si>
    <t>GUAMAGGIORE</t>
  </si>
  <si>
    <t>GUASILA</t>
  </si>
  <si>
    <t>MANDAS</t>
  </si>
  <si>
    <t>MARACALAGONIS</t>
  </si>
  <si>
    <t>SS. VERGINE DEGLI ANGELI</t>
  </si>
  <si>
    <t>MONASTIR</t>
  </si>
  <si>
    <t>S. PIETRO AP.</t>
  </si>
  <si>
    <t>MONSERRATO</t>
  </si>
  <si>
    <t>S. AMBROGIO</t>
  </si>
  <si>
    <t>S. GIOVANNI BATTISTA DE LA SALLE</t>
  </si>
  <si>
    <t>SS. REDENTORE</t>
  </si>
  <si>
    <t>MURAVERA</t>
  </si>
  <si>
    <t>S. NICOLA DI BARI</t>
  </si>
  <si>
    <t>NURAMINIS</t>
  </si>
  <si>
    <t>NURRI</t>
  </si>
  <si>
    <t>S. MICHELE A.</t>
  </si>
  <si>
    <t>ORROLI</t>
  </si>
  <si>
    <t>S. VINCENZO</t>
  </si>
  <si>
    <t>ORTACESUS</t>
  </si>
  <si>
    <t>PIMENTEL</t>
  </si>
  <si>
    <t>N. S. DEL CARMINE</t>
  </si>
  <si>
    <t>PIRRI</t>
  </si>
  <si>
    <t>MADONNA DELLA FEDE</t>
  </si>
  <si>
    <t>S. TARCISIO</t>
  </si>
  <si>
    <t>PIRRI-CA</t>
  </si>
  <si>
    <t>S. GIUSEPPE</t>
  </si>
  <si>
    <t>S. GREGORIO M.</t>
  </si>
  <si>
    <t>PULA</t>
  </si>
  <si>
    <t>S. GIOVANNI B.</t>
  </si>
  <si>
    <t>S. MARGHERITA</t>
  </si>
  <si>
    <t>QUARTU S.ELENA</t>
  </si>
  <si>
    <t>S. ELENA</t>
  </si>
  <si>
    <t>S. GIOVANNI EV.</t>
  </si>
  <si>
    <t>S. LUCA</t>
  </si>
  <si>
    <t>S. MARIA DEGLI ANGELI</t>
  </si>
  <si>
    <t>S. STEFANO</t>
  </si>
  <si>
    <t>SACRO CUORE</t>
  </si>
  <si>
    <t>QUARTUCCIU</t>
  </si>
  <si>
    <t>S. PIETRO PASCASIO</t>
  </si>
  <si>
    <t>S.ANDRE AFRIUS</t>
  </si>
  <si>
    <t>S. ANDREA AP.</t>
  </si>
  <si>
    <t>S.BASILIO</t>
  </si>
  <si>
    <t>S.NICOLO' GERREI</t>
  </si>
  <si>
    <t>S.PRIAMO-S.VITO</t>
  </si>
  <si>
    <t>S. PRIAMO</t>
  </si>
  <si>
    <t>S.SPERATE</t>
  </si>
  <si>
    <t>S. SPERATE</t>
  </si>
  <si>
    <t xml:space="preserve">S.VITO </t>
  </si>
  <si>
    <t>SAMASSI</t>
  </si>
  <si>
    <t>SAMATZAI</t>
  </si>
  <si>
    <t>S. GIOVANNI BATT.</t>
  </si>
  <si>
    <t>SANLURI</t>
  </si>
  <si>
    <t>N. S. DELLE GRAZIE</t>
  </si>
  <si>
    <t>SANLURI STATO</t>
  </si>
  <si>
    <t>S. CUORE</t>
  </si>
  <si>
    <t>SARROCH</t>
  </si>
  <si>
    <t>S. VITTORIA</t>
  </si>
  <si>
    <t>SEGARIU</t>
  </si>
  <si>
    <t>SELARGIUS</t>
  </si>
  <si>
    <t>D. BOSCO</t>
  </si>
  <si>
    <t>SPIRITO SANTO</t>
  </si>
  <si>
    <t>SS. SALVATORE</t>
  </si>
  <si>
    <t>SS. V. ASSUNTA</t>
  </si>
  <si>
    <t>SELEGAS</t>
  </si>
  <si>
    <t>SENORBI'</t>
  </si>
  <si>
    <t>SERDIANA</t>
  </si>
  <si>
    <t>S. SALVATORE</t>
  </si>
  <si>
    <t>SERRAMANNA</t>
  </si>
  <si>
    <t>S. IGNAZIO</t>
  </si>
  <si>
    <t>S. LEONARDO</t>
  </si>
  <si>
    <t>SERRENTI</t>
  </si>
  <si>
    <t>SERRI</t>
  </si>
  <si>
    <t>S. BASILIO</t>
  </si>
  <si>
    <t>SESTU</t>
  </si>
  <si>
    <t>SETTIMO SAN PIETRO</t>
  </si>
  <si>
    <t>SEUNI</t>
  </si>
  <si>
    <t>SILIQUA</t>
  </si>
  <si>
    <t>SILIUS</t>
  </si>
  <si>
    <t>SS. PERPETUA E FELICITA</t>
  </si>
  <si>
    <t>SINNAI</t>
  </si>
  <si>
    <t>S. ISIDORO</t>
  </si>
  <si>
    <t>SISINI</t>
  </si>
  <si>
    <t>MADONNA DELLA DIFESA</t>
  </si>
  <si>
    <t>SIURGUS DONIGALA</t>
  </si>
  <si>
    <t>S. MARIA</t>
  </si>
  <si>
    <t>S. TEODORO</t>
  </si>
  <si>
    <t>SOLANAS</t>
  </si>
  <si>
    <t>MADONNA FIDUCIA</t>
  </si>
  <si>
    <t>SOLEMINIS</t>
  </si>
  <si>
    <t>SUELLI</t>
  </si>
  <si>
    <t>S. PIETRO A.</t>
  </si>
  <si>
    <t>USSANA</t>
  </si>
  <si>
    <t>UTA</t>
  </si>
  <si>
    <t>VALLERMOSA</t>
  </si>
  <si>
    <t>S. LUCIFERO</t>
  </si>
  <si>
    <t>VILLA SAN PIETRO</t>
  </si>
  <si>
    <t>VILLAGRECA</t>
  </si>
  <si>
    <t>VILLAMAR</t>
  </si>
  <si>
    <t>VILLANOVATULO</t>
  </si>
  <si>
    <t>S. GIULIANO</t>
  </si>
  <si>
    <t>VILLASALTO</t>
  </si>
  <si>
    <t>S. MICHELE ARC.</t>
  </si>
  <si>
    <t>VILLASIMIUS</t>
  </si>
  <si>
    <t>S. RAFFAELE ARC.</t>
  </si>
  <si>
    <t>VILLASOR</t>
  </si>
  <si>
    <t>VILLASPECIOSA</t>
  </si>
  <si>
    <t>Questue Imperate 2024 - Secondo semestre</t>
  </si>
  <si>
    <t/>
  </si>
  <si>
    <t>Si ricorda ai Reverendi Parroci e Amministratori parrocchiali che tutte le Questue Imperate devono essere versate all'Ufficio Amministr. della Curia entro il 31 gennaio 2025 con le seguenti modalità: Bollettino Postale  n. 11314093 intestato "CURIA ARCIVESCOVILE"  - Bonifico Bancario IBAN IT 52 C 03069 09606 100000000713 intestato "AMMINISTRAZIONE CURIA ARCIVESCOVILE" - direttamente nell'Ufficio Amministrativo.</t>
  </si>
  <si>
    <t>LUG</t>
  </si>
  <si>
    <t>AGO</t>
  </si>
  <si>
    <t>SET</t>
  </si>
  <si>
    <t>OTT</t>
  </si>
  <si>
    <t>NOV</t>
  </si>
  <si>
    <t>DIC</t>
  </si>
  <si>
    <t>SINNAI - S.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</si>
</sst>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 mmmm"/>
    <numFmt numFmtId="166" formatCode="[$-410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C0D0E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rgb="FF0C0D0E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C0D0E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rgb="FF0C0D0E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150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9" fillId="0" borderId="11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0" fontId="10" fillId="0" borderId="0" xfId="0" applyFont="1"/>
    <xf numFmtId="0" fontId="10" fillId="0" borderId="0" xfId="0" applyFont="1" applyProtection="1">
      <protection hidden="1"/>
    </xf>
    <xf numFmtId="0" fontId="12" fillId="0" borderId="0" xfId="0" applyFont="1"/>
    <xf numFmtId="0" fontId="12" fillId="0" borderId="0" xfId="0" applyFont="1" applyProtection="1">
      <protection hidden="1"/>
    </xf>
    <xf numFmtId="0" fontId="13" fillId="0" borderId="0" xfId="0" applyFont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Protection="1">
      <protection hidden="1"/>
    </xf>
    <xf numFmtId="0" fontId="0" fillId="0" borderId="2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Protection="1">
      <protection hidden="1"/>
    </xf>
    <xf numFmtId="0" fontId="1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7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14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21" fillId="0" borderId="0" xfId="1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  <xf numFmtId="0" fontId="0" fillId="0" borderId="0" xfId="0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9" xfId="0" applyFont="1" applyBorder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wrapText="1"/>
    </xf>
    <xf numFmtId="164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5" fontId="10" fillId="0" borderId="5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Normale" xfId="0" builtinId="0"/>
    <cellStyle name="Normale_Foglio3" xfId="1" xr:uid="{85B39C36-48F4-4705-A8C0-AB621EB922BC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759FA-20E1-40E7-B792-5DB2D9201AF4}">
  <sheetPr codeName="Foglio1" filterMode="1">
    <pageSetUpPr fitToPage="1"/>
  </sheetPr>
  <dimension ref="A1:Z226"/>
  <sheetViews>
    <sheetView showGridLines="0" tabSelected="1" workbookViewId="0">
      <selection activeCell="AD63" sqref="AD63"/>
    </sheetView>
  </sheetViews>
  <sheetFormatPr defaultRowHeight="15.75" x14ac:dyDescent="0.25"/>
  <cols>
    <col min="1" max="1" width="3" style="1" bestFit="1" customWidth="1"/>
    <col min="2" max="2" width="8.140625" style="1" customWidth="1"/>
    <col min="3" max="3" width="14" style="1" customWidth="1"/>
    <col min="4" max="9" width="6.7109375" style="1" customWidth="1"/>
    <col min="10" max="10" width="7.42578125" style="1" customWidth="1"/>
    <col min="11" max="11" width="1.28515625" style="1" customWidth="1"/>
    <col min="12" max="12" width="6.28515625" style="1" customWidth="1"/>
    <col min="13" max="13" width="9.5703125" style="1" customWidth="1"/>
    <col min="14" max="14" width="9.140625" style="1" hidden="1" customWidth="1"/>
    <col min="15" max="15" width="51" style="2" hidden="1" customWidth="1"/>
    <col min="16" max="16" width="21.5703125" style="2" hidden="1" customWidth="1"/>
    <col min="17" max="17" width="35" style="2" hidden="1" customWidth="1"/>
    <col min="18" max="19" width="4.42578125" style="2" hidden="1" customWidth="1"/>
    <col min="20" max="20" width="9.7109375" style="2" hidden="1" customWidth="1"/>
    <col min="21" max="21" width="10.7109375" style="2" hidden="1" customWidth="1"/>
    <col min="22" max="25" width="9.140625" style="2" hidden="1" customWidth="1"/>
    <col min="26" max="26" width="9.140625" style="1" hidden="1" customWidth="1"/>
    <col min="27" max="16384" width="9.140625" style="1"/>
  </cols>
  <sheetData>
    <row r="1" spans="1:25" ht="15.75" customHeight="1" x14ac:dyDescent="0.25">
      <c r="A1" s="137" t="s">
        <v>235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25" ht="15.75" customHeigh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25" ht="18.75" x14ac:dyDescent="0.3">
      <c r="A3" s="138" t="s">
        <v>0</v>
      </c>
      <c r="B3" s="139"/>
      <c r="C3" s="140" t="s">
        <v>244</v>
      </c>
      <c r="D3" s="141"/>
      <c r="E3" s="141"/>
      <c r="F3" s="141"/>
      <c r="G3" s="141"/>
      <c r="H3" s="141"/>
      <c r="I3" s="141"/>
      <c r="J3" s="142"/>
      <c r="K3" s="143" t="s">
        <v>1</v>
      </c>
      <c r="L3" s="143"/>
      <c r="M3" s="1">
        <f>LOOKUP(C3,O97:O226,S97:S226)</f>
        <v>100</v>
      </c>
    </row>
    <row r="4" spans="1:25" ht="6" customHeight="1" x14ac:dyDescent="0.25"/>
    <row r="5" spans="1:25" s="5" customFormat="1" x14ac:dyDescent="0.25">
      <c r="A5" s="144"/>
      <c r="B5" s="144"/>
      <c r="C5" s="144"/>
      <c r="D5" s="145"/>
      <c r="E5" s="146" t="s">
        <v>2</v>
      </c>
      <c r="F5" s="146"/>
      <c r="G5" s="146" t="s">
        <v>3</v>
      </c>
      <c r="H5" s="146"/>
      <c r="I5" s="147" t="s">
        <v>4</v>
      </c>
      <c r="J5" s="148"/>
      <c r="K5" s="147" t="s">
        <v>5</v>
      </c>
      <c r="L5" s="149"/>
      <c r="M5" s="148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" hidden="1" x14ac:dyDescent="0.25">
      <c r="A6" s="6">
        <f>SUBTOTAL(3, B$6:B6)</f>
        <v>0</v>
      </c>
      <c r="B6" s="7" t="s">
        <v>6</v>
      </c>
      <c r="C6" s="102" t="s">
        <v>7</v>
      </c>
      <c r="D6" s="103"/>
      <c r="E6" s="110"/>
      <c r="F6" s="111"/>
      <c r="G6" s="114"/>
      <c r="H6" s="115"/>
      <c r="I6" s="118"/>
      <c r="J6" s="119"/>
      <c r="K6" s="118"/>
      <c r="L6" s="122"/>
      <c r="M6" s="119"/>
      <c r="N6" s="8"/>
      <c r="O6" s="9">
        <v>0</v>
      </c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s="12" customFormat="1" ht="12" hidden="1" customHeight="1" x14ac:dyDescent="0.2">
      <c r="A7" s="10"/>
      <c r="B7" s="11"/>
      <c r="C7" s="108">
        <v>45361</v>
      </c>
      <c r="D7" s="109"/>
      <c r="E7" s="112"/>
      <c r="F7" s="113"/>
      <c r="G7" s="116"/>
      <c r="H7" s="117"/>
      <c r="I7" s="120"/>
      <c r="J7" s="121"/>
      <c r="K7" s="120"/>
      <c r="L7" s="123"/>
      <c r="M7" s="121"/>
      <c r="O7" s="13">
        <f>O6</f>
        <v>0</v>
      </c>
      <c r="Q7" s="13"/>
      <c r="R7" s="13"/>
      <c r="S7" s="13"/>
      <c r="T7" s="13"/>
      <c r="U7" s="13"/>
      <c r="V7" s="13"/>
      <c r="W7" s="13"/>
      <c r="X7" s="13"/>
      <c r="Y7" s="13"/>
    </row>
    <row r="8" spans="1:25" s="14" customFormat="1" ht="6" hidden="1" customHeight="1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O8" s="15">
        <f>O7</f>
        <v>0</v>
      </c>
      <c r="Q8" s="15"/>
      <c r="R8" s="15"/>
      <c r="S8" s="15"/>
      <c r="T8" s="15"/>
      <c r="U8" s="15"/>
      <c r="V8" s="15"/>
      <c r="W8" s="15"/>
      <c r="X8" s="15"/>
      <c r="Y8" s="15"/>
    </row>
    <row r="9" spans="1:25" customFormat="1" ht="15" x14ac:dyDescent="0.25">
      <c r="A9" s="6">
        <f>SUBTOTAL(3, B$6:B9)</f>
        <v>1</v>
      </c>
      <c r="B9" s="7" t="s">
        <v>8</v>
      </c>
      <c r="C9" s="102" t="s">
        <v>9</v>
      </c>
      <c r="D9" s="103"/>
      <c r="E9" s="110">
        <v>2.5</v>
      </c>
      <c r="F9" s="111"/>
      <c r="G9" s="114">
        <v>45897</v>
      </c>
      <c r="H9" s="115"/>
      <c r="I9" s="124" t="s">
        <v>10</v>
      </c>
      <c r="J9" s="125"/>
      <c r="K9" s="118" t="s">
        <v>56</v>
      </c>
      <c r="L9" s="122"/>
      <c r="M9" s="119"/>
      <c r="N9" s="8"/>
      <c r="O9" s="9">
        <v>1</v>
      </c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s="12" customFormat="1" ht="12" customHeight="1" x14ac:dyDescent="0.2">
      <c r="A10" s="10"/>
      <c r="B10" s="11"/>
      <c r="C10" s="130" t="s">
        <v>11</v>
      </c>
      <c r="D10" s="131"/>
      <c r="E10" s="112"/>
      <c r="F10" s="113"/>
      <c r="G10" s="116"/>
      <c r="H10" s="117"/>
      <c r="I10" s="126"/>
      <c r="J10" s="127"/>
      <c r="K10" s="120"/>
      <c r="L10" s="123"/>
      <c r="M10" s="121"/>
      <c r="O10" s="13">
        <f>O9</f>
        <v>1</v>
      </c>
      <c r="Q10" s="13"/>
      <c r="R10" s="13"/>
      <c r="S10" s="13"/>
      <c r="T10" s="13"/>
      <c r="U10" s="13"/>
      <c r="V10" s="13"/>
      <c r="W10" s="13"/>
      <c r="X10" s="13"/>
      <c r="Y10" s="13"/>
    </row>
    <row r="11" spans="1:25" s="14" customFormat="1" ht="6" customHeight="1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O11" s="15">
        <f>O10</f>
        <v>1</v>
      </c>
      <c r="Q11" s="15"/>
      <c r="R11" s="15"/>
      <c r="S11" s="15"/>
      <c r="T11" s="15"/>
      <c r="U11" s="15"/>
      <c r="V11" s="15"/>
      <c r="W11" s="15"/>
      <c r="X11" s="15"/>
      <c r="Y11" s="15"/>
    </row>
    <row r="12" spans="1:25" customFormat="1" ht="15" x14ac:dyDescent="0.25">
      <c r="A12" s="6">
        <f>SUBTOTAL(3, B$6:B12)</f>
        <v>2</v>
      </c>
      <c r="B12" s="7" t="s">
        <v>12</v>
      </c>
      <c r="C12" s="102" t="s">
        <v>13</v>
      </c>
      <c r="D12" s="103"/>
      <c r="E12" s="110">
        <v>10</v>
      </c>
      <c r="F12" s="111"/>
      <c r="G12" s="114">
        <v>45897</v>
      </c>
      <c r="H12" s="115"/>
      <c r="I12" s="124" t="s">
        <v>10</v>
      </c>
      <c r="J12" s="125"/>
      <c r="K12" s="118" t="s">
        <v>56</v>
      </c>
      <c r="L12" s="122"/>
      <c r="M12" s="119"/>
      <c r="N12" s="8"/>
      <c r="O12" s="9">
        <v>1</v>
      </c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s="12" customFormat="1" ht="12" customHeight="1" x14ac:dyDescent="0.2">
      <c r="A13" s="10"/>
      <c r="B13" s="11"/>
      <c r="C13" s="130" t="s">
        <v>14</v>
      </c>
      <c r="D13" s="131"/>
      <c r="E13" s="112"/>
      <c r="F13" s="113"/>
      <c r="G13" s="116"/>
      <c r="H13" s="117"/>
      <c r="I13" s="126"/>
      <c r="J13" s="127"/>
      <c r="K13" s="120"/>
      <c r="L13" s="123"/>
      <c r="M13" s="121"/>
      <c r="O13" s="13">
        <f>O12</f>
        <v>1</v>
      </c>
      <c r="Q13" s="13"/>
      <c r="R13" s="13"/>
      <c r="S13" s="13"/>
      <c r="T13" s="13"/>
      <c r="U13" s="13"/>
      <c r="V13" s="13"/>
      <c r="W13" s="13"/>
      <c r="X13" s="13"/>
      <c r="Y13" s="13"/>
    </row>
    <row r="14" spans="1:25" s="14" customFormat="1" ht="6" customHeight="1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O14" s="15">
        <f>O13</f>
        <v>1</v>
      </c>
      <c r="Q14" s="15"/>
      <c r="R14" s="15"/>
      <c r="S14" s="15"/>
      <c r="T14" s="15"/>
      <c r="U14" s="15"/>
      <c r="V14" s="15"/>
      <c r="W14" s="15"/>
      <c r="X14" s="15"/>
      <c r="Y14" s="15"/>
    </row>
    <row r="15" spans="1:25" customFormat="1" ht="15" x14ac:dyDescent="0.25">
      <c r="A15" s="6">
        <f>SUBTOTAL(3, B$6:B15)</f>
        <v>3</v>
      </c>
      <c r="B15" s="7" t="s">
        <v>15</v>
      </c>
      <c r="C15" s="102" t="s">
        <v>16</v>
      </c>
      <c r="D15" s="103"/>
      <c r="E15" s="110">
        <v>550</v>
      </c>
      <c r="F15" s="111"/>
      <c r="G15" s="114">
        <v>45590</v>
      </c>
      <c r="H15" s="115"/>
      <c r="I15" s="118" t="s">
        <v>55</v>
      </c>
      <c r="J15" s="119"/>
      <c r="K15" s="118" t="s">
        <v>56</v>
      </c>
      <c r="L15" s="122"/>
      <c r="M15" s="119"/>
      <c r="N15" s="8"/>
      <c r="O15" s="9">
        <v>1</v>
      </c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s="12" customFormat="1" ht="12" customHeight="1" x14ac:dyDescent="0.2">
      <c r="A16" s="10"/>
      <c r="B16" s="11"/>
      <c r="C16" s="108">
        <v>45585</v>
      </c>
      <c r="D16" s="109"/>
      <c r="E16" s="112"/>
      <c r="F16" s="113"/>
      <c r="G16" s="116"/>
      <c r="H16" s="117"/>
      <c r="I16" s="120"/>
      <c r="J16" s="121"/>
      <c r="K16" s="120"/>
      <c r="L16" s="123"/>
      <c r="M16" s="121"/>
      <c r="O16" s="13">
        <f>O15</f>
        <v>1</v>
      </c>
      <c r="Q16" s="13"/>
      <c r="R16" s="13"/>
      <c r="S16" s="13"/>
      <c r="T16" s="13"/>
      <c r="U16" s="13"/>
      <c r="V16" s="13"/>
      <c r="W16" s="13"/>
      <c r="X16" s="13"/>
      <c r="Y16" s="13"/>
    </row>
    <row r="17" spans="1:25" s="14" customFormat="1" ht="6" customHeight="1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O17" s="15">
        <f>O16</f>
        <v>1</v>
      </c>
      <c r="Q17" s="15"/>
      <c r="R17" s="15"/>
      <c r="S17" s="15"/>
      <c r="T17" s="15"/>
      <c r="U17" s="15"/>
      <c r="V17" s="15"/>
      <c r="W17" s="15"/>
      <c r="X17" s="15"/>
      <c r="Y17" s="15"/>
    </row>
    <row r="18" spans="1:25" customFormat="1" ht="15" hidden="1" x14ac:dyDescent="0.25">
      <c r="A18" s="6">
        <f>SUBTOTAL(3, B$6:B18)</f>
        <v>3</v>
      </c>
      <c r="B18" s="7" t="s">
        <v>17</v>
      </c>
      <c r="C18" s="102" t="s">
        <v>18</v>
      </c>
      <c r="D18" s="103"/>
      <c r="E18" s="110"/>
      <c r="F18" s="111"/>
      <c r="G18" s="114"/>
      <c r="H18" s="115"/>
      <c r="I18" s="118"/>
      <c r="J18" s="119"/>
      <c r="K18" s="118"/>
      <c r="L18" s="122"/>
      <c r="M18" s="119"/>
      <c r="N18" s="8"/>
      <c r="O18" s="9">
        <v>0</v>
      </c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s="12" customFormat="1" ht="12" hidden="1" customHeight="1" x14ac:dyDescent="0.2">
      <c r="A19" s="10"/>
      <c r="B19" s="11"/>
      <c r="C19" s="108">
        <v>45297</v>
      </c>
      <c r="D19" s="109"/>
      <c r="E19" s="112"/>
      <c r="F19" s="113"/>
      <c r="G19" s="116"/>
      <c r="H19" s="117"/>
      <c r="I19" s="120"/>
      <c r="J19" s="121"/>
      <c r="K19" s="120"/>
      <c r="L19" s="123"/>
      <c r="M19" s="121"/>
      <c r="O19" s="13">
        <f>O18</f>
        <v>0</v>
      </c>
      <c r="Q19" s="13"/>
      <c r="R19" s="13"/>
      <c r="S19" s="13"/>
      <c r="T19" s="13"/>
      <c r="U19" s="13"/>
      <c r="V19" s="13"/>
      <c r="W19" s="13"/>
      <c r="X19" s="13"/>
      <c r="Y19" s="13"/>
    </row>
    <row r="20" spans="1:25" s="14" customFormat="1" ht="6" hidden="1" customHeight="1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O20" s="15">
        <f>O19</f>
        <v>0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1:25" customFormat="1" ht="15" x14ac:dyDescent="0.25">
      <c r="A21" s="6">
        <f>SUBTOTAL(3, B$6:B21)</f>
        <v>4</v>
      </c>
      <c r="B21" s="7" t="s">
        <v>19</v>
      </c>
      <c r="C21" s="102" t="s">
        <v>20</v>
      </c>
      <c r="D21" s="103"/>
      <c r="E21" s="132">
        <f>6*SUM(J66,J70,J72)</f>
        <v>0</v>
      </c>
      <c r="F21" s="132"/>
      <c r="G21" s="134"/>
      <c r="H21" s="134"/>
      <c r="I21" s="124" t="s">
        <v>10</v>
      </c>
      <c r="J21" s="125"/>
      <c r="K21" s="118"/>
      <c r="L21" s="122"/>
      <c r="M21" s="119"/>
      <c r="N21" s="8"/>
      <c r="O21" s="9">
        <v>1</v>
      </c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s="12" customFormat="1" ht="12" customHeight="1" x14ac:dyDescent="0.2">
      <c r="A22" s="10"/>
      <c r="B22" s="11"/>
      <c r="C22" s="108" t="str">
        <f>SUM(J66,J70,J72)&amp;" Ss. Messe"</f>
        <v>0 Ss. Messe</v>
      </c>
      <c r="D22" s="109"/>
      <c r="E22" s="133"/>
      <c r="F22" s="133"/>
      <c r="G22" s="135"/>
      <c r="H22" s="135"/>
      <c r="I22" s="126"/>
      <c r="J22" s="127"/>
      <c r="K22" s="120"/>
      <c r="L22" s="123"/>
      <c r="M22" s="121"/>
      <c r="O22" s="13">
        <f>O21</f>
        <v>1</v>
      </c>
      <c r="Q22" s="13"/>
      <c r="R22" s="13"/>
      <c r="S22" s="13"/>
      <c r="T22" s="13"/>
      <c r="U22" s="13"/>
      <c r="V22" s="13"/>
      <c r="W22" s="13"/>
      <c r="X22" s="13"/>
      <c r="Y22" s="13"/>
    </row>
    <row r="23" spans="1:25" s="14" customFormat="1" ht="6" customHeight="1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O23" s="15">
        <f>O21</f>
        <v>1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1:25" customFormat="1" ht="15" x14ac:dyDescent="0.25">
      <c r="A24" s="6">
        <f>SUBTOTAL(3, B$6:B24)</f>
        <v>5</v>
      </c>
      <c r="B24" s="7" t="s">
        <v>21</v>
      </c>
      <c r="C24" s="102" t="s">
        <v>22</v>
      </c>
      <c r="D24" s="103"/>
      <c r="E24" s="110">
        <v>20</v>
      </c>
      <c r="F24" s="111"/>
      <c r="G24" s="114">
        <v>45897</v>
      </c>
      <c r="H24" s="115"/>
      <c r="I24" s="118" t="s">
        <v>10</v>
      </c>
      <c r="J24" s="119"/>
      <c r="K24" s="118" t="s">
        <v>56</v>
      </c>
      <c r="L24" s="122"/>
      <c r="M24" s="119"/>
      <c r="N24" s="8"/>
      <c r="O24" s="9">
        <v>1</v>
      </c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s="12" customFormat="1" ht="12" customHeight="1" x14ac:dyDescent="0.2">
      <c r="A25" s="10"/>
      <c r="B25" s="11"/>
      <c r="C25" s="108">
        <v>45564</v>
      </c>
      <c r="D25" s="109"/>
      <c r="E25" s="112"/>
      <c r="F25" s="113"/>
      <c r="G25" s="116"/>
      <c r="H25" s="117"/>
      <c r="I25" s="120"/>
      <c r="J25" s="121"/>
      <c r="K25" s="120"/>
      <c r="L25" s="123"/>
      <c r="M25" s="121"/>
      <c r="O25" s="13">
        <f>O24</f>
        <v>1</v>
      </c>
      <c r="Q25" s="13"/>
      <c r="R25" s="13"/>
      <c r="S25" s="13"/>
      <c r="T25" s="13"/>
      <c r="U25" s="13"/>
      <c r="V25" s="13"/>
      <c r="W25" s="13"/>
      <c r="X25" s="13"/>
      <c r="Y25" s="13"/>
    </row>
    <row r="26" spans="1:25" s="14" customFormat="1" ht="6" customHeight="1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O26" s="15">
        <f>O25</f>
        <v>1</v>
      </c>
      <c r="Q26" s="15"/>
      <c r="R26" s="15"/>
      <c r="S26" s="15"/>
      <c r="T26" s="15"/>
      <c r="U26" s="15"/>
      <c r="V26" s="15"/>
      <c r="W26" s="15"/>
      <c r="X26" s="15"/>
      <c r="Y26" s="15"/>
    </row>
    <row r="27" spans="1:25" customFormat="1" ht="15" hidden="1" x14ac:dyDescent="0.25">
      <c r="A27" s="6">
        <f>SUBTOTAL(3, B$6:B27)</f>
        <v>5</v>
      </c>
      <c r="B27" s="7" t="s">
        <v>23</v>
      </c>
      <c r="C27" s="102" t="s">
        <v>24</v>
      </c>
      <c r="D27" s="103"/>
      <c r="E27" s="110"/>
      <c r="F27" s="111"/>
      <c r="G27" s="114"/>
      <c r="H27" s="115"/>
      <c r="I27" s="118"/>
      <c r="J27" s="119"/>
      <c r="K27" s="118"/>
      <c r="L27" s="122"/>
      <c r="M27" s="119"/>
      <c r="N27" s="8"/>
      <c r="O27" s="9"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s="12" customFormat="1" ht="12" hidden="1" customHeight="1" x14ac:dyDescent="0.2">
      <c r="A28" s="10"/>
      <c r="B28" s="11"/>
      <c r="C28" s="108">
        <v>45438</v>
      </c>
      <c r="D28" s="109"/>
      <c r="E28" s="112"/>
      <c r="F28" s="113"/>
      <c r="G28" s="116"/>
      <c r="H28" s="117"/>
      <c r="I28" s="120"/>
      <c r="J28" s="121"/>
      <c r="K28" s="120"/>
      <c r="L28" s="123"/>
      <c r="M28" s="121"/>
      <c r="O28" s="13">
        <f>O27</f>
        <v>0</v>
      </c>
      <c r="Q28" s="13"/>
      <c r="R28" s="13"/>
      <c r="S28" s="13"/>
      <c r="T28" s="13"/>
      <c r="U28" s="13"/>
      <c r="V28" s="13"/>
      <c r="W28" s="13"/>
      <c r="X28" s="13"/>
      <c r="Y28" s="13"/>
    </row>
    <row r="29" spans="1:25" s="14" customFormat="1" ht="6" hidden="1" customHeight="1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O29" s="15">
        <f>O28</f>
        <v>0</v>
      </c>
      <c r="Q29" s="15"/>
      <c r="R29" s="15"/>
      <c r="S29" s="15"/>
      <c r="T29" s="15"/>
      <c r="U29" s="15"/>
      <c r="V29" s="15"/>
      <c r="W29" s="15"/>
      <c r="X29" s="15"/>
      <c r="Y29" s="15"/>
    </row>
    <row r="30" spans="1:25" customFormat="1" ht="15" hidden="1" x14ac:dyDescent="0.25">
      <c r="A30" s="6">
        <f>SUBTOTAL(3, B$6:B30)</f>
        <v>5</v>
      </c>
      <c r="B30" s="7" t="s">
        <v>25</v>
      </c>
      <c r="C30" s="102" t="s">
        <v>26</v>
      </c>
      <c r="D30" s="103"/>
      <c r="E30" s="110"/>
      <c r="F30" s="111"/>
      <c r="G30" s="114"/>
      <c r="H30" s="115"/>
      <c r="I30" s="118"/>
      <c r="J30" s="119"/>
      <c r="K30" s="118"/>
      <c r="L30" s="122"/>
      <c r="M30" s="119"/>
      <c r="N30" s="8"/>
      <c r="O30" s="9">
        <v>0</v>
      </c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s="12" customFormat="1" ht="12" hidden="1" customHeight="1" x14ac:dyDescent="0.2">
      <c r="A31" s="10"/>
      <c r="B31" s="11"/>
      <c r="C31" s="108">
        <v>45473</v>
      </c>
      <c r="D31" s="109"/>
      <c r="E31" s="112"/>
      <c r="F31" s="113"/>
      <c r="G31" s="116"/>
      <c r="H31" s="117"/>
      <c r="I31" s="120"/>
      <c r="J31" s="121"/>
      <c r="K31" s="120"/>
      <c r="L31" s="123"/>
      <c r="M31" s="121"/>
      <c r="O31" s="13">
        <f>O30</f>
        <v>0</v>
      </c>
      <c r="Q31" s="13"/>
      <c r="R31" s="13"/>
      <c r="S31" s="13"/>
      <c r="T31" s="13"/>
      <c r="U31" s="13"/>
      <c r="V31" s="13"/>
      <c r="W31" s="13"/>
      <c r="X31" s="13"/>
      <c r="Y31" s="13"/>
    </row>
    <row r="32" spans="1:25" s="14" customFormat="1" ht="6" hidden="1" customHeight="1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O32" s="15">
        <f>O31</f>
        <v>0</v>
      </c>
      <c r="Q32" s="15"/>
      <c r="R32" s="15"/>
      <c r="S32" s="15"/>
      <c r="T32" s="15"/>
      <c r="U32" s="15"/>
      <c r="V32" s="15"/>
      <c r="W32" s="15"/>
      <c r="X32" s="15"/>
      <c r="Y32" s="15"/>
    </row>
    <row r="33" spans="1:25" customFormat="1" ht="15" x14ac:dyDescent="0.25">
      <c r="A33" s="6">
        <f>SUBTOTAL(3, B$6:B33)</f>
        <v>6</v>
      </c>
      <c r="B33" s="7" t="s">
        <v>27</v>
      </c>
      <c r="C33" s="102" t="s">
        <v>28</v>
      </c>
      <c r="D33" s="103"/>
      <c r="E33" s="110">
        <v>2.5</v>
      </c>
      <c r="F33" s="111"/>
      <c r="G33" s="114">
        <v>45897</v>
      </c>
      <c r="H33" s="115"/>
      <c r="I33" s="124" t="s">
        <v>10</v>
      </c>
      <c r="J33" s="125"/>
      <c r="K33" s="118" t="s">
        <v>56</v>
      </c>
      <c r="L33" s="122"/>
      <c r="M33" s="119"/>
      <c r="N33" s="8"/>
      <c r="O33" s="9">
        <v>1</v>
      </c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s="12" customFormat="1" ht="12" customHeight="1" x14ac:dyDescent="0.2">
      <c r="A34" s="10"/>
      <c r="B34" s="11"/>
      <c r="C34" s="130" t="s">
        <v>29</v>
      </c>
      <c r="D34" s="131"/>
      <c r="E34" s="112"/>
      <c r="F34" s="113"/>
      <c r="G34" s="116"/>
      <c r="H34" s="117"/>
      <c r="I34" s="126"/>
      <c r="J34" s="127"/>
      <c r="K34" s="120"/>
      <c r="L34" s="123"/>
      <c r="M34" s="121"/>
      <c r="O34" s="13">
        <f>O33</f>
        <v>1</v>
      </c>
      <c r="Q34" s="13"/>
      <c r="R34" s="13"/>
      <c r="S34" s="13"/>
      <c r="T34" s="13"/>
      <c r="U34" s="13"/>
      <c r="V34" s="13"/>
      <c r="W34" s="13"/>
      <c r="X34" s="13"/>
      <c r="Y34" s="13"/>
    </row>
    <row r="35" spans="1:25" s="14" customFormat="1" ht="6" customHeight="1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O35" s="15">
        <f>O34</f>
        <v>1</v>
      </c>
      <c r="Q35" s="15"/>
      <c r="R35" s="15"/>
      <c r="S35" s="15"/>
      <c r="T35" s="15"/>
      <c r="U35" s="15"/>
      <c r="V35" s="15"/>
      <c r="W35" s="15"/>
      <c r="X35" s="15"/>
      <c r="Y35" s="15"/>
    </row>
    <row r="36" spans="1:25" customFormat="1" ht="15" x14ac:dyDescent="0.25">
      <c r="A36" s="6">
        <f>SUBTOTAL(3, B$6:B36)</f>
        <v>7</v>
      </c>
      <c r="B36" s="7" t="s">
        <v>30</v>
      </c>
      <c r="C36" s="102" t="s">
        <v>31</v>
      </c>
      <c r="D36" s="103"/>
      <c r="E36" s="110">
        <v>650</v>
      </c>
      <c r="F36" s="111"/>
      <c r="G36" s="114">
        <v>45897</v>
      </c>
      <c r="H36" s="115"/>
      <c r="I36" s="118" t="s">
        <v>10</v>
      </c>
      <c r="J36" s="119"/>
      <c r="K36" s="118" t="s">
        <v>56</v>
      </c>
      <c r="L36" s="122"/>
      <c r="M36" s="119"/>
      <c r="N36" s="8"/>
      <c r="O36" s="9">
        <v>1</v>
      </c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s="12" customFormat="1" ht="12" customHeight="1" x14ac:dyDescent="0.2">
      <c r="A37" s="10"/>
      <c r="B37" s="11"/>
      <c r="C37" s="108">
        <v>45634</v>
      </c>
      <c r="D37" s="109"/>
      <c r="E37" s="112"/>
      <c r="F37" s="113"/>
      <c r="G37" s="116"/>
      <c r="H37" s="117"/>
      <c r="I37" s="120"/>
      <c r="J37" s="121"/>
      <c r="K37" s="120"/>
      <c r="L37" s="123"/>
      <c r="M37" s="121"/>
      <c r="O37" s="13">
        <f>O36</f>
        <v>1</v>
      </c>
      <c r="Q37" s="13"/>
      <c r="R37" s="13"/>
      <c r="S37" s="13"/>
      <c r="T37" s="13"/>
      <c r="U37" s="13"/>
      <c r="V37" s="13"/>
      <c r="W37" s="13"/>
      <c r="X37" s="13"/>
      <c r="Y37" s="13"/>
    </row>
    <row r="38" spans="1:25" s="14" customFormat="1" ht="6" customHeight="1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O38" s="15">
        <f>O37</f>
        <v>1</v>
      </c>
      <c r="Q38" s="15"/>
      <c r="R38" s="15"/>
      <c r="S38" s="15"/>
      <c r="T38" s="15"/>
      <c r="U38" s="15"/>
      <c r="V38" s="15"/>
      <c r="W38" s="15"/>
      <c r="X38" s="15"/>
      <c r="Y38" s="15"/>
    </row>
    <row r="39" spans="1:25" customFormat="1" ht="15" x14ac:dyDescent="0.25">
      <c r="A39" s="6">
        <f>SUBTOTAL(3, B$6:B39)</f>
        <v>8</v>
      </c>
      <c r="B39" s="7" t="s">
        <v>32</v>
      </c>
      <c r="C39" s="102" t="s">
        <v>33</v>
      </c>
      <c r="D39" s="103"/>
      <c r="E39" s="110">
        <v>945</v>
      </c>
      <c r="F39" s="111"/>
      <c r="G39" s="114">
        <v>45532</v>
      </c>
      <c r="H39" s="115"/>
      <c r="I39" s="124" t="s">
        <v>10</v>
      </c>
      <c r="J39" s="125"/>
      <c r="K39" s="118" t="s">
        <v>56</v>
      </c>
      <c r="L39" s="122"/>
      <c r="M39" s="119"/>
      <c r="N39" s="8"/>
      <c r="O39" s="9">
        <v>1</v>
      </c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s="12" customFormat="1" ht="12" customHeight="1" x14ac:dyDescent="0.2">
      <c r="A40" s="10"/>
      <c r="B40" s="11"/>
      <c r="C40" s="128" t="str">
        <f>"Dovuto annuale: "&amp;TEXT(LOOKUP(C3,O97:O226,U97:U226), "#.##0,00 €")</f>
        <v>Dovuto annuale: 945,00 €</v>
      </c>
      <c r="D40" s="129"/>
      <c r="E40" s="112"/>
      <c r="F40" s="113"/>
      <c r="G40" s="116"/>
      <c r="H40" s="117"/>
      <c r="I40" s="126"/>
      <c r="J40" s="127"/>
      <c r="K40" s="120"/>
      <c r="L40" s="123"/>
      <c r="M40" s="121"/>
      <c r="O40" s="13">
        <f>O39</f>
        <v>1</v>
      </c>
      <c r="Q40" s="13"/>
      <c r="R40" s="13"/>
      <c r="S40" s="13"/>
      <c r="T40" s="13"/>
      <c r="U40" s="13"/>
      <c r="V40" s="13"/>
      <c r="W40" s="13"/>
      <c r="X40" s="13"/>
      <c r="Y40" s="13"/>
    </row>
    <row r="41" spans="1:25" s="14" customFormat="1" ht="6" customHeight="1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O41" s="15">
        <f>O40</f>
        <v>1</v>
      </c>
      <c r="Q41" s="15"/>
      <c r="R41" s="15"/>
      <c r="S41" s="15"/>
      <c r="T41" s="15"/>
      <c r="U41" s="15"/>
      <c r="V41" s="15"/>
      <c r="W41" s="15"/>
      <c r="X41" s="15"/>
      <c r="Y41" s="15"/>
    </row>
    <row r="42" spans="1:25" customFormat="1" ht="15" hidden="1" x14ac:dyDescent="0.25">
      <c r="A42" s="6">
        <f>SUBTOTAL(3, B$6:B42)</f>
        <v>8</v>
      </c>
      <c r="B42" s="7" t="s">
        <v>34</v>
      </c>
      <c r="C42" s="102" t="s">
        <v>35</v>
      </c>
      <c r="D42" s="103"/>
      <c r="E42" s="110"/>
      <c r="F42" s="111"/>
      <c r="G42" s="114"/>
      <c r="H42" s="115"/>
      <c r="I42" s="118"/>
      <c r="J42" s="119"/>
      <c r="K42" s="118"/>
      <c r="L42" s="122"/>
      <c r="M42" s="119"/>
      <c r="N42" s="8"/>
      <c r="O42" s="9">
        <v>0</v>
      </c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s="12" customFormat="1" ht="12" hidden="1" customHeight="1" x14ac:dyDescent="0.2">
      <c r="A43" s="10"/>
      <c r="B43" s="11"/>
      <c r="C43" s="108">
        <v>45380</v>
      </c>
      <c r="D43" s="109"/>
      <c r="E43" s="112"/>
      <c r="F43" s="113"/>
      <c r="G43" s="116"/>
      <c r="H43" s="117"/>
      <c r="I43" s="120"/>
      <c r="J43" s="121"/>
      <c r="K43" s="120"/>
      <c r="L43" s="123"/>
      <c r="M43" s="121"/>
      <c r="O43" s="13">
        <f>O42</f>
        <v>0</v>
      </c>
      <c r="Q43" s="13"/>
      <c r="R43" s="13"/>
      <c r="S43" s="13"/>
      <c r="T43" s="13"/>
      <c r="U43" s="13"/>
      <c r="V43" s="13"/>
      <c r="W43" s="13"/>
      <c r="X43" s="13"/>
      <c r="Y43" s="13"/>
    </row>
    <row r="44" spans="1:25" s="14" customFormat="1" ht="6" hidden="1" customHeight="1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O44" s="15">
        <f>O43</f>
        <v>0</v>
      </c>
      <c r="Q44" s="15"/>
      <c r="R44" s="15"/>
      <c r="S44" s="15"/>
      <c r="T44" s="15"/>
      <c r="U44" s="15"/>
      <c r="V44" s="15"/>
      <c r="W44" s="15"/>
      <c r="X44" s="15"/>
      <c r="Y44" s="15"/>
    </row>
    <row r="45" spans="1:25" customFormat="1" ht="15" hidden="1" x14ac:dyDescent="0.25">
      <c r="A45" s="6">
        <f>SUBTOTAL(3, B$6:B45)</f>
        <v>8</v>
      </c>
      <c r="B45" s="7" t="s">
        <v>36</v>
      </c>
      <c r="C45" s="102" t="s">
        <v>37</v>
      </c>
      <c r="D45" s="103"/>
      <c r="E45" s="110"/>
      <c r="F45" s="111"/>
      <c r="G45" s="114"/>
      <c r="H45" s="115"/>
      <c r="I45" s="118"/>
      <c r="J45" s="119"/>
      <c r="K45" s="118"/>
      <c r="L45" s="122"/>
      <c r="M45" s="119"/>
      <c r="N45" s="8"/>
      <c r="O45" s="9">
        <v>0</v>
      </c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s="12" customFormat="1" ht="12" hidden="1" customHeight="1" x14ac:dyDescent="0.2">
      <c r="A46" s="10"/>
      <c r="B46" s="11"/>
      <c r="C46" s="108">
        <v>45396</v>
      </c>
      <c r="D46" s="109"/>
      <c r="E46" s="112"/>
      <c r="F46" s="113"/>
      <c r="G46" s="116"/>
      <c r="H46" s="117"/>
      <c r="I46" s="120"/>
      <c r="J46" s="121"/>
      <c r="K46" s="120"/>
      <c r="L46" s="123"/>
      <c r="M46" s="121"/>
      <c r="O46" s="13">
        <f>O45</f>
        <v>0</v>
      </c>
      <c r="Q46" s="13"/>
      <c r="R46" s="13"/>
      <c r="S46" s="13"/>
      <c r="T46" s="13"/>
      <c r="U46" s="13"/>
      <c r="V46" s="13"/>
      <c r="W46" s="13"/>
      <c r="X46" s="13"/>
      <c r="Y46" s="13"/>
    </row>
    <row r="47" spans="1:25" s="14" customFormat="1" ht="6" hidden="1" customHeight="1" x14ac:dyDescent="0.2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O47" s="15">
        <f>O46</f>
        <v>0</v>
      </c>
      <c r="Q47" s="15"/>
      <c r="R47" s="15"/>
      <c r="S47" s="15"/>
      <c r="T47" s="15"/>
      <c r="U47" s="15"/>
      <c r="V47" s="15"/>
      <c r="W47" s="15"/>
      <c r="X47" s="15"/>
      <c r="Y47" s="15"/>
    </row>
    <row r="48" spans="1:25" customFormat="1" ht="15" hidden="1" x14ac:dyDescent="0.25">
      <c r="A48" s="6">
        <f>SUBTOTAL(3, B$6:B48)</f>
        <v>8</v>
      </c>
      <c r="B48" s="7" t="s">
        <v>38</v>
      </c>
      <c r="C48" s="102" t="s">
        <v>236</v>
      </c>
      <c r="D48" s="103"/>
      <c r="E48" s="104"/>
      <c r="F48" s="104"/>
      <c r="G48" s="106"/>
      <c r="H48" s="106"/>
      <c r="I48" s="106"/>
      <c r="J48" s="106"/>
      <c r="K48" s="106"/>
      <c r="L48" s="106"/>
      <c r="M48" s="106"/>
      <c r="N48" s="8"/>
      <c r="O48" s="9">
        <v>0</v>
      </c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s="12" customFormat="1" ht="12" hidden="1" customHeight="1" x14ac:dyDescent="0.2">
      <c r="A49" s="10"/>
      <c r="B49" s="11"/>
      <c r="C49" s="108">
        <v>0</v>
      </c>
      <c r="D49" s="109"/>
      <c r="E49" s="105"/>
      <c r="F49" s="105"/>
      <c r="G49" s="107"/>
      <c r="H49" s="107"/>
      <c r="I49" s="107"/>
      <c r="J49" s="107"/>
      <c r="K49" s="107"/>
      <c r="L49" s="107"/>
      <c r="M49" s="107"/>
      <c r="O49" s="13">
        <f>O48</f>
        <v>0</v>
      </c>
      <c r="Q49" s="13"/>
      <c r="R49" s="13"/>
      <c r="S49" s="13"/>
      <c r="T49" s="13"/>
      <c r="U49" s="13"/>
      <c r="V49" s="13"/>
      <c r="W49" s="13"/>
      <c r="X49" s="13"/>
      <c r="Y49" s="13"/>
    </row>
    <row r="50" spans="1:25" s="14" customFormat="1" ht="6" hidden="1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O50" s="15">
        <f>O48</f>
        <v>0</v>
      </c>
      <c r="Q50" s="15"/>
      <c r="R50" s="15"/>
      <c r="S50" s="15"/>
      <c r="T50" s="15"/>
      <c r="U50" s="15"/>
      <c r="V50" s="15"/>
      <c r="W50" s="15"/>
      <c r="X50" s="15"/>
      <c r="Y50" s="15"/>
    </row>
    <row r="51" spans="1:25" s="14" customFormat="1" ht="6" hidden="1" customHeight="1" thickTop="1" thickBot="1" x14ac:dyDescent="0.25">
      <c r="A51" s="16"/>
      <c r="B51" s="16"/>
      <c r="C51" s="17">
        <f>SUM(E6,E9,E12,E15,E18,E21,E24,E27,E30,E33,E36,E39,E42,E45,E48)</f>
        <v>2180</v>
      </c>
      <c r="D51" s="16"/>
      <c r="E51" s="16"/>
      <c r="F51" s="16"/>
      <c r="G51" s="84">
        <f>SUMIF(I6:I48,"Si",E6:E48)</f>
        <v>550</v>
      </c>
      <c r="H51" s="84"/>
      <c r="I51" s="16"/>
      <c r="J51" s="16"/>
      <c r="K51" s="16"/>
      <c r="L51" s="85">
        <f>C51-G51</f>
        <v>1630</v>
      </c>
      <c r="M51" s="86"/>
      <c r="O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customFormat="1" ht="15.75" customHeight="1" x14ac:dyDescent="0.25">
      <c r="A52" s="87" t="s">
        <v>39</v>
      </c>
      <c r="B52" s="88"/>
      <c r="C52" s="88"/>
      <c r="D52" s="88" t="s">
        <v>40</v>
      </c>
      <c r="E52" s="88"/>
      <c r="F52" s="88"/>
      <c r="G52" s="88" t="s">
        <v>41</v>
      </c>
      <c r="H52" s="88"/>
      <c r="I52" s="88"/>
      <c r="J52" s="89"/>
      <c r="K52" s="18"/>
      <c r="L52" s="90" t="s">
        <v>237</v>
      </c>
      <c r="M52" s="91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customFormat="1" ht="17.25" x14ac:dyDescent="0.3">
      <c r="A53" s="97">
        <f>SUM(E6:E49)</f>
        <v>2180</v>
      </c>
      <c r="B53" s="98"/>
      <c r="C53" s="98"/>
      <c r="D53" s="98">
        <f>SUMIF($I$6:$I$49,"Si",$E$6:$E$49)</f>
        <v>550</v>
      </c>
      <c r="E53" s="98"/>
      <c r="F53" s="98"/>
      <c r="G53" s="98">
        <f>A53-D53</f>
        <v>1630</v>
      </c>
      <c r="H53" s="99"/>
      <c r="I53" s="99"/>
      <c r="J53" s="100"/>
      <c r="K53" s="19"/>
      <c r="L53" s="92"/>
      <c r="M53" s="93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" customHeight="1" thickBot="1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92"/>
      <c r="M54" s="93"/>
    </row>
    <row r="55" spans="1:25" customFormat="1" ht="15.75" customHeight="1" thickTop="1" x14ac:dyDescent="0.25">
      <c r="A55" s="78" t="s">
        <v>42</v>
      </c>
      <c r="B55" s="79"/>
      <c r="C55" s="79"/>
      <c r="D55" s="79"/>
      <c r="E55" s="79"/>
      <c r="F55" s="79"/>
      <c r="G55" s="79"/>
      <c r="H55" s="79"/>
      <c r="I55" s="79"/>
      <c r="J55" s="80"/>
      <c r="K55" s="21"/>
      <c r="L55" s="92"/>
      <c r="M55" s="93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customFormat="1" ht="15" x14ac:dyDescent="0.25">
      <c r="A56" s="81"/>
      <c r="B56" s="82"/>
      <c r="C56" s="82"/>
      <c r="D56" s="22" t="s">
        <v>238</v>
      </c>
      <c r="E56" s="22" t="s">
        <v>239</v>
      </c>
      <c r="F56" s="22" t="s">
        <v>240</v>
      </c>
      <c r="G56" s="22" t="s">
        <v>241</v>
      </c>
      <c r="H56" s="22" t="s">
        <v>242</v>
      </c>
      <c r="I56" s="23" t="s">
        <v>243</v>
      </c>
      <c r="J56" s="24" t="s">
        <v>43</v>
      </c>
      <c r="K56" s="21"/>
      <c r="L56" s="94"/>
      <c r="M56" s="95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customFormat="1" ht="8.25" hidden="1" customHeight="1" x14ac:dyDescent="0.25">
      <c r="A57" s="25"/>
      <c r="B57" s="26"/>
      <c r="C57" s="26"/>
      <c r="D57" s="27">
        <v>45474</v>
      </c>
      <c r="E57" s="27">
        <v>45505</v>
      </c>
      <c r="F57" s="27">
        <v>45536</v>
      </c>
      <c r="G57" s="27">
        <v>45566</v>
      </c>
      <c r="H57" s="27">
        <v>45597</v>
      </c>
      <c r="I57" s="28">
        <v>45627</v>
      </c>
      <c r="J57" s="24"/>
      <c r="K57" s="21"/>
      <c r="L57" s="96"/>
      <c r="M57" s="96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customFormat="1" ht="15.75" hidden="1" customHeight="1" x14ac:dyDescent="0.25">
      <c r="A58" s="25"/>
      <c r="B58" s="26"/>
      <c r="C58" s="26"/>
      <c r="D58" s="22">
        <f>INT((WEEKDAY(D57-1)+EOMONTH(D57,0)-D57)/7)</f>
        <v>4</v>
      </c>
      <c r="E58" s="22">
        <f t="shared" ref="E58:I58" si="0">INT((WEEKDAY(E57-1)+EOMONTH(E57,0)-E57)/7)</f>
        <v>4</v>
      </c>
      <c r="F58" s="22">
        <f t="shared" si="0"/>
        <v>5</v>
      </c>
      <c r="G58" s="22">
        <f t="shared" si="0"/>
        <v>4</v>
      </c>
      <c r="H58" s="22">
        <f t="shared" si="0"/>
        <v>4</v>
      </c>
      <c r="I58" s="23">
        <f t="shared" si="0"/>
        <v>5</v>
      </c>
      <c r="J58" s="24"/>
      <c r="K58" s="21"/>
      <c r="L58" s="96"/>
      <c r="M58" s="96"/>
      <c r="O58" s="2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customFormat="1" ht="15.75" hidden="1" customHeight="1" x14ac:dyDescent="0.25">
      <c r="A59" s="25"/>
      <c r="B59" s="26"/>
      <c r="C59" s="26"/>
      <c r="D59" s="22">
        <v>0</v>
      </c>
      <c r="E59" s="22">
        <v>1</v>
      </c>
      <c r="F59" s="22"/>
      <c r="G59" s="22"/>
      <c r="H59" s="22">
        <v>1</v>
      </c>
      <c r="I59" s="23">
        <v>0</v>
      </c>
      <c r="J59" s="24"/>
      <c r="K59" s="21"/>
      <c r="L59" s="96"/>
      <c r="M59" s="96"/>
      <c r="O59" s="2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customFormat="1" ht="15.75" hidden="1" customHeight="1" x14ac:dyDescent="0.25">
      <c r="A60" s="25"/>
      <c r="B60" s="26"/>
      <c r="C60" s="26"/>
      <c r="D60" s="22">
        <v>0</v>
      </c>
      <c r="E60" s="22"/>
      <c r="F60" s="22"/>
      <c r="G60" s="22"/>
      <c r="H60" s="22"/>
      <c r="I60" s="23">
        <v>1</v>
      </c>
      <c r="J60" s="24"/>
      <c r="K60" s="21"/>
      <c r="L60" s="96"/>
      <c r="M60" s="96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customFormat="1" ht="15" x14ac:dyDescent="0.25">
      <c r="A61" s="71" t="s">
        <v>44</v>
      </c>
      <c r="B61" s="72"/>
      <c r="C61" s="72"/>
      <c r="D61" s="26">
        <f>SUM(D58:D60)</f>
        <v>4</v>
      </c>
      <c r="E61" s="26">
        <f t="shared" ref="E61:I61" si="1">SUM(E58:E60)</f>
        <v>5</v>
      </c>
      <c r="F61" s="26">
        <f t="shared" si="1"/>
        <v>5</v>
      </c>
      <c r="G61" s="26">
        <f t="shared" si="1"/>
        <v>4</v>
      </c>
      <c r="H61" s="26">
        <f t="shared" si="1"/>
        <v>5</v>
      </c>
      <c r="I61" s="30">
        <f t="shared" si="1"/>
        <v>6</v>
      </c>
      <c r="J61" s="24">
        <f>SUM(D61:I61)</f>
        <v>29</v>
      </c>
      <c r="K61" s="21"/>
      <c r="L61" s="90"/>
      <c r="M61" s="91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customFormat="1" thickBot="1" x14ac:dyDescent="0.3">
      <c r="A62" s="73" t="s">
        <v>45</v>
      </c>
      <c r="B62" s="74"/>
      <c r="C62" s="74"/>
      <c r="D62" s="31">
        <v>4</v>
      </c>
      <c r="E62" s="31">
        <v>5</v>
      </c>
      <c r="F62" s="31">
        <v>5</v>
      </c>
      <c r="G62" s="31">
        <v>4</v>
      </c>
      <c r="H62" s="31">
        <v>5</v>
      </c>
      <c r="I62" s="32">
        <v>6</v>
      </c>
      <c r="J62" s="33">
        <f>SUM(D62:I62)</f>
        <v>29</v>
      </c>
      <c r="K62" s="21"/>
      <c r="L62" s="92"/>
      <c r="M62" s="93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s="35" customFormat="1" ht="6" customHeight="1" thickTop="1" thickBot="1" x14ac:dyDescent="0.3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34"/>
      <c r="L63" s="92"/>
      <c r="M63" s="93"/>
      <c r="O63" s="2"/>
      <c r="P63" s="2"/>
      <c r="Q63" s="2"/>
      <c r="R63" s="2"/>
      <c r="S63" s="2"/>
      <c r="T63" s="2"/>
      <c r="U63" s="2"/>
      <c r="V63" s="36"/>
      <c r="W63" s="36"/>
      <c r="X63" s="36"/>
      <c r="Y63" s="36"/>
    </row>
    <row r="64" spans="1:25" customFormat="1" thickTop="1" x14ac:dyDescent="0.25">
      <c r="A64" s="75" t="s">
        <v>46</v>
      </c>
      <c r="B64" s="76"/>
      <c r="C64" s="76"/>
      <c r="D64" s="76"/>
      <c r="E64" s="76"/>
      <c r="F64" s="76"/>
      <c r="G64" s="76"/>
      <c r="H64" s="76"/>
      <c r="I64" s="76"/>
      <c r="J64" s="77"/>
      <c r="K64" s="37"/>
      <c r="L64" s="92"/>
      <c r="M64" s="9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customFormat="1" ht="15" x14ac:dyDescent="0.25">
      <c r="A65" s="71" t="s">
        <v>47</v>
      </c>
      <c r="B65" s="72"/>
      <c r="C65" s="72"/>
      <c r="D65" s="38"/>
      <c r="E65" s="38"/>
      <c r="F65" s="38"/>
      <c r="G65" s="38"/>
      <c r="H65" s="38"/>
      <c r="I65" s="39"/>
      <c r="J65" s="24">
        <f>SUM(D65:I65)</f>
        <v>0</v>
      </c>
      <c r="K65" s="21"/>
      <c r="L65" s="92"/>
      <c r="M65" s="93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customFormat="1" thickBot="1" x14ac:dyDescent="0.3">
      <c r="A66" s="73" t="s">
        <v>48</v>
      </c>
      <c r="B66" s="74"/>
      <c r="C66" s="74"/>
      <c r="D66" s="31"/>
      <c r="E66" s="31"/>
      <c r="F66" s="31"/>
      <c r="G66" s="31"/>
      <c r="H66" s="31"/>
      <c r="I66" s="32"/>
      <c r="J66" s="33">
        <f>SUM(D66:I66)</f>
        <v>0</v>
      </c>
      <c r="K66" s="21"/>
      <c r="L66" s="92"/>
      <c r="M66" s="93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s="35" customFormat="1" ht="6" customHeight="1" thickTop="1" thickBot="1" x14ac:dyDescent="0.3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34"/>
      <c r="L67" s="92"/>
      <c r="M67" s="93"/>
      <c r="O67" s="2"/>
      <c r="P67" s="2"/>
      <c r="Q67" s="2"/>
      <c r="R67" s="2"/>
      <c r="S67" s="2"/>
      <c r="T67" s="2"/>
      <c r="U67" s="2"/>
      <c r="V67" s="36"/>
      <c r="W67" s="36"/>
      <c r="X67" s="36"/>
      <c r="Y67" s="36"/>
    </row>
    <row r="68" spans="1:25" customFormat="1" thickTop="1" x14ac:dyDescent="0.25">
      <c r="A68" s="75" t="s">
        <v>49</v>
      </c>
      <c r="B68" s="76"/>
      <c r="C68" s="76"/>
      <c r="D68" s="76"/>
      <c r="E68" s="76"/>
      <c r="F68" s="76"/>
      <c r="G68" s="76"/>
      <c r="H68" s="76"/>
      <c r="I68" s="76"/>
      <c r="J68" s="77"/>
      <c r="K68" s="37"/>
      <c r="L68" s="92"/>
      <c r="M68" s="93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customFormat="1" ht="15" x14ac:dyDescent="0.25">
      <c r="A69" s="71" t="s">
        <v>47</v>
      </c>
      <c r="B69" s="72"/>
      <c r="C69" s="72"/>
      <c r="D69" s="38"/>
      <c r="E69" s="38"/>
      <c r="F69" s="38"/>
      <c r="G69" s="38"/>
      <c r="H69" s="38"/>
      <c r="I69" s="39"/>
      <c r="J69" s="24">
        <f>SUM(D69:I69)</f>
        <v>0</v>
      </c>
      <c r="K69" s="21"/>
      <c r="L69" s="92"/>
      <c r="M69" s="93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customFormat="1" thickBot="1" x14ac:dyDescent="0.3">
      <c r="A70" s="73" t="s">
        <v>48</v>
      </c>
      <c r="B70" s="74"/>
      <c r="C70" s="74"/>
      <c r="D70" s="31"/>
      <c r="E70" s="31"/>
      <c r="F70" s="31"/>
      <c r="G70" s="31"/>
      <c r="H70" s="31"/>
      <c r="I70" s="32"/>
      <c r="J70" s="33">
        <f>SUM(D70:I70)</f>
        <v>0</v>
      </c>
      <c r="K70" s="21"/>
      <c r="L70" s="92"/>
      <c r="M70" s="93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s="35" customFormat="1" ht="6" customHeight="1" thickTop="1" thickBot="1" x14ac:dyDescent="0.3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34"/>
      <c r="L71" s="92"/>
      <c r="M71" s="93"/>
      <c r="O71" s="2"/>
      <c r="P71" s="2"/>
      <c r="Q71" s="2"/>
      <c r="R71" s="2"/>
      <c r="S71" s="2"/>
      <c r="T71" s="2"/>
      <c r="U71" s="2"/>
      <c r="V71" s="36"/>
      <c r="W71" s="36"/>
      <c r="X71" s="36"/>
      <c r="Y71" s="36"/>
    </row>
    <row r="72" spans="1:25" customFormat="1" ht="16.5" thickTop="1" thickBot="1" x14ac:dyDescent="0.3">
      <c r="A72" s="64" t="s">
        <v>50</v>
      </c>
      <c r="B72" s="65"/>
      <c r="C72" s="65"/>
      <c r="D72" s="40"/>
      <c r="E72" s="40"/>
      <c r="F72" s="40"/>
      <c r="G72" s="40"/>
      <c r="H72" s="40"/>
      <c r="I72" s="41"/>
      <c r="J72" s="42">
        <f>SUM(D72:I72)</f>
        <v>0</v>
      </c>
      <c r="K72" s="21"/>
      <c r="L72" s="94"/>
      <c r="M72" s="95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8.1" customHeight="1" thickTop="1" x14ac:dyDescent="0.25"/>
    <row r="74" spans="1:25" ht="15.75" customHeight="1" x14ac:dyDescent="0.25">
      <c r="A74" s="66" t="s">
        <v>51</v>
      </c>
      <c r="B74" s="66"/>
      <c r="C74" s="66"/>
      <c r="D74" s="66"/>
      <c r="E74" s="66"/>
      <c r="F74" s="67"/>
      <c r="G74" s="68"/>
      <c r="H74" s="68"/>
      <c r="I74" s="68"/>
      <c r="J74" s="68"/>
      <c r="K74" s="69"/>
      <c r="L74" s="43" t="s">
        <v>52</v>
      </c>
      <c r="M74" s="44"/>
    </row>
    <row r="75" spans="1:25" ht="8.1" customHeight="1" x14ac:dyDescent="0.25">
      <c r="A75" s="66"/>
      <c r="B75" s="66"/>
      <c r="C75" s="66"/>
      <c r="D75" s="66"/>
      <c r="E75" s="66"/>
      <c r="L75" s="43"/>
    </row>
    <row r="76" spans="1:25" x14ac:dyDescent="0.25">
      <c r="A76" s="66"/>
      <c r="B76" s="66"/>
      <c r="C76" s="66"/>
      <c r="D76" s="66"/>
      <c r="E76" s="66"/>
      <c r="F76" s="67"/>
      <c r="G76" s="68"/>
      <c r="H76" s="68"/>
      <c r="I76" s="68"/>
      <c r="J76" s="68"/>
      <c r="K76" s="69"/>
      <c r="L76" s="43" t="s">
        <v>52</v>
      </c>
      <c r="M76" s="44"/>
    </row>
    <row r="77" spans="1:25" ht="15" customHeight="1" x14ac:dyDescent="0.25">
      <c r="A77" s="45"/>
      <c r="B77" s="45"/>
      <c r="C77" s="45"/>
      <c r="D77" s="45"/>
      <c r="E77" s="45"/>
      <c r="F77" s="46"/>
      <c r="G77" s="46"/>
      <c r="H77" s="46"/>
      <c r="I77" s="46"/>
      <c r="J77" s="46"/>
      <c r="K77" s="46"/>
      <c r="L77" s="43"/>
      <c r="M77" s="47"/>
    </row>
    <row r="78" spans="1:25" customFormat="1" ht="15" x14ac:dyDescent="0.25">
      <c r="A78" s="70" t="s">
        <v>53</v>
      </c>
      <c r="B78" s="70"/>
      <c r="C78" s="48"/>
      <c r="D78" s="49"/>
      <c r="E78" s="49"/>
      <c r="F78" s="50"/>
      <c r="G78" s="50"/>
      <c r="H78" s="50"/>
      <c r="I78" s="50"/>
      <c r="J78" s="50"/>
      <c r="K78" s="50"/>
      <c r="L78" s="51"/>
      <c r="M78" s="5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customFormat="1" ht="15" customHeight="1" x14ac:dyDescent="0.25">
      <c r="F79" s="50"/>
      <c r="G79" s="50"/>
      <c r="H79" s="50"/>
      <c r="I79" s="50"/>
      <c r="J79" s="50"/>
      <c r="K79" s="50"/>
      <c r="L79" s="51"/>
      <c r="M79" s="5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customFormat="1" ht="15" x14ac:dyDescent="0.25">
      <c r="A80" s="53"/>
      <c r="B80" s="62" t="s">
        <v>54</v>
      </c>
      <c r="C80" s="62"/>
      <c r="D80" s="62"/>
      <c r="E80" s="54"/>
      <c r="F80" s="55"/>
      <c r="G80" s="55"/>
      <c r="H80" s="55"/>
      <c r="I80" s="55"/>
      <c r="J80" s="55"/>
      <c r="K80" s="55"/>
      <c r="L80" s="56"/>
      <c r="M80" s="57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2" spans="15:16" x14ac:dyDescent="0.25">
      <c r="O82" s="58">
        <v>45292</v>
      </c>
      <c r="P82" s="59"/>
    </row>
    <row r="86" spans="15:16" x14ac:dyDescent="0.25">
      <c r="O86" s="2" t="s">
        <v>55</v>
      </c>
    </row>
    <row r="87" spans="15:16" x14ac:dyDescent="0.25">
      <c r="O87" s="2" t="s">
        <v>10</v>
      </c>
    </row>
    <row r="89" spans="15:16" x14ac:dyDescent="0.25">
      <c r="O89" s="60" t="s">
        <v>56</v>
      </c>
    </row>
    <row r="90" spans="15:16" x14ac:dyDescent="0.25">
      <c r="O90" s="60" t="s">
        <v>57</v>
      </c>
    </row>
    <row r="91" spans="15:16" x14ac:dyDescent="0.25">
      <c r="O91" s="9" t="s">
        <v>58</v>
      </c>
    </row>
    <row r="97" spans="15:21" x14ac:dyDescent="0.25">
      <c r="O97" s="2" t="str">
        <f t="shared" ref="O97:O160" si="2">P97&amp;" - "&amp;Q97</f>
        <v>ARIXI - B. V. ASSUNTA</v>
      </c>
      <c r="P97" s="2" t="s">
        <v>59</v>
      </c>
      <c r="Q97" s="2" t="s">
        <v>60</v>
      </c>
      <c r="R97" s="2">
        <v>31</v>
      </c>
      <c r="S97" s="2">
        <v>1</v>
      </c>
      <c r="T97" s="2" t="str">
        <f>R97&amp;" - "&amp;S97</f>
        <v>31 - 1</v>
      </c>
      <c r="U97" s="61">
        <v>54.14</v>
      </c>
    </row>
    <row r="98" spans="15:21" x14ac:dyDescent="0.25">
      <c r="O98" s="2" t="str">
        <f t="shared" si="2"/>
        <v>ARMUNGIA - B. V. IMMACOLATA</v>
      </c>
      <c r="P98" s="2" t="s">
        <v>61</v>
      </c>
      <c r="Q98" s="2" t="s">
        <v>62</v>
      </c>
      <c r="R98" s="2">
        <v>32</v>
      </c>
      <c r="S98" s="2">
        <v>2</v>
      </c>
      <c r="T98" s="2" t="str">
        <f t="shared" ref="T98:T161" si="3">R98&amp;" - "&amp;S98</f>
        <v>32 - 2</v>
      </c>
      <c r="U98" s="61">
        <v>72.42</v>
      </c>
    </row>
    <row r="99" spans="15:21" x14ac:dyDescent="0.25">
      <c r="O99" s="2" t="str">
        <f t="shared" si="2"/>
        <v>ASSEMINI - B. V. DEL CARMINE</v>
      </c>
      <c r="P99" s="2" t="s">
        <v>63</v>
      </c>
      <c r="Q99" s="2" t="s">
        <v>64</v>
      </c>
      <c r="R99" s="2">
        <v>34</v>
      </c>
      <c r="S99" s="2">
        <v>3</v>
      </c>
      <c r="T99" s="2" t="str">
        <f t="shared" si="3"/>
        <v>34 - 3</v>
      </c>
      <c r="U99" s="61">
        <v>2169</v>
      </c>
    </row>
    <row r="100" spans="15:21" x14ac:dyDescent="0.25">
      <c r="O100" s="2" t="str">
        <f t="shared" si="2"/>
        <v>ASSEMINI - S. PIETRO</v>
      </c>
      <c r="P100" s="2" t="s">
        <v>63</v>
      </c>
      <c r="Q100" s="2" t="s">
        <v>65</v>
      </c>
      <c r="R100" s="2">
        <v>33</v>
      </c>
      <c r="S100" s="2">
        <v>4</v>
      </c>
      <c r="T100" s="2" t="str">
        <f t="shared" si="3"/>
        <v>33 - 4</v>
      </c>
      <c r="U100" s="61">
        <v>2626.23</v>
      </c>
    </row>
    <row r="101" spans="15:21" x14ac:dyDescent="0.25">
      <c r="O101" s="2" t="str">
        <f t="shared" si="2"/>
        <v>BALLAO - S. MARIA MADDALENA</v>
      </c>
      <c r="P101" s="2" t="s">
        <v>66</v>
      </c>
      <c r="Q101" s="2" t="s">
        <v>67</v>
      </c>
      <c r="R101" s="2">
        <v>35</v>
      </c>
      <c r="S101" s="2">
        <v>5</v>
      </c>
      <c r="T101" s="2" t="str">
        <f t="shared" si="3"/>
        <v>35 - 5</v>
      </c>
      <c r="U101" s="61">
        <v>122.07</v>
      </c>
    </row>
    <row r="102" spans="15:21" x14ac:dyDescent="0.25">
      <c r="O102" s="2" t="str">
        <f t="shared" si="2"/>
        <v>BARRALI - S. LUCIA</v>
      </c>
      <c r="P102" s="2" t="s">
        <v>68</v>
      </c>
      <c r="Q102" s="2" t="s">
        <v>69</v>
      </c>
      <c r="R102" s="2">
        <v>36</v>
      </c>
      <c r="S102" s="2">
        <v>6</v>
      </c>
      <c r="T102" s="2" t="str">
        <f t="shared" si="3"/>
        <v>36 - 6</v>
      </c>
      <c r="U102" s="61">
        <v>153.27000000000001</v>
      </c>
    </row>
    <row r="103" spans="15:21" x14ac:dyDescent="0.25">
      <c r="O103" s="2" t="str">
        <f t="shared" si="2"/>
        <v>BURCEI - N. S. DI MONSERRATO</v>
      </c>
      <c r="P103" s="2" t="s">
        <v>70</v>
      </c>
      <c r="Q103" s="2" t="s">
        <v>71</v>
      </c>
      <c r="R103" s="2">
        <v>37</v>
      </c>
      <c r="S103" s="2">
        <v>7</v>
      </c>
      <c r="T103" s="2" t="str">
        <f t="shared" si="3"/>
        <v>37 - 7</v>
      </c>
      <c r="U103" s="61">
        <v>605.15</v>
      </c>
    </row>
    <row r="104" spans="15:21" x14ac:dyDescent="0.25">
      <c r="O104" s="2" t="str">
        <f t="shared" si="2"/>
        <v>CAGLIARI - B. V. DEL RIMEDIO</v>
      </c>
      <c r="P104" s="2" t="s">
        <v>72</v>
      </c>
      <c r="Q104" s="2" t="s">
        <v>73</v>
      </c>
      <c r="R104" s="2">
        <v>26</v>
      </c>
      <c r="S104" s="2">
        <v>22</v>
      </c>
      <c r="T104" s="2" t="str">
        <f t="shared" si="3"/>
        <v>26 - 22</v>
      </c>
      <c r="U104" s="61">
        <v>1301.4000000000001</v>
      </c>
    </row>
    <row r="105" spans="15:21" x14ac:dyDescent="0.25">
      <c r="O105" s="2" t="str">
        <f t="shared" si="2"/>
        <v>CAGLIARI - MADONNA DELLA STRADA</v>
      </c>
      <c r="P105" s="2" t="s">
        <v>72</v>
      </c>
      <c r="Q105" s="2" t="s">
        <v>74</v>
      </c>
      <c r="R105" s="2">
        <v>20</v>
      </c>
      <c r="S105" s="2">
        <v>51</v>
      </c>
      <c r="T105" s="2" t="str">
        <f t="shared" si="3"/>
        <v>20 - 51</v>
      </c>
      <c r="U105" s="61">
        <v>701.55</v>
      </c>
    </row>
    <row r="106" spans="15:21" x14ac:dyDescent="0.25">
      <c r="O106" s="2" t="str">
        <f t="shared" si="2"/>
        <v>CAGLIARI - MEDAGLIA MIRACOLOSA</v>
      </c>
      <c r="P106" s="2" t="s">
        <v>72</v>
      </c>
      <c r="Q106" s="2" t="s">
        <v>75</v>
      </c>
      <c r="R106" s="2">
        <v>19</v>
      </c>
      <c r="S106" s="2">
        <v>119</v>
      </c>
      <c r="T106" s="2" t="str">
        <f t="shared" si="3"/>
        <v>19 - 119</v>
      </c>
      <c r="U106" s="61">
        <v>2021.81</v>
      </c>
    </row>
    <row r="107" spans="15:21" x14ac:dyDescent="0.25">
      <c r="O107" s="2" t="str">
        <f t="shared" si="2"/>
        <v>CAGLIARI - N. S. DI BONARIA</v>
      </c>
      <c r="P107" s="2" t="s">
        <v>72</v>
      </c>
      <c r="Q107" s="2" t="s">
        <v>76</v>
      </c>
      <c r="R107" s="2">
        <v>7</v>
      </c>
      <c r="S107" s="2">
        <v>121</v>
      </c>
      <c r="T107" s="2" t="str">
        <f t="shared" si="3"/>
        <v>7 - 121</v>
      </c>
      <c r="U107" s="61">
        <v>817.5</v>
      </c>
    </row>
    <row r="108" spans="15:21" x14ac:dyDescent="0.25">
      <c r="O108" s="2" t="str">
        <f t="shared" si="2"/>
        <v>CAGLIARI - N. S. DI FATIMA</v>
      </c>
      <c r="P108" s="2" t="s">
        <v>72</v>
      </c>
      <c r="Q108" s="2" t="s">
        <v>77</v>
      </c>
      <c r="R108" s="2">
        <v>15</v>
      </c>
      <c r="S108" s="2">
        <v>8</v>
      </c>
      <c r="T108" s="2" t="str">
        <f t="shared" si="3"/>
        <v>15 - 8</v>
      </c>
      <c r="U108" s="61">
        <v>45.55</v>
      </c>
    </row>
    <row r="109" spans="15:21" x14ac:dyDescent="0.25">
      <c r="O109" s="2" t="str">
        <f t="shared" si="2"/>
        <v>CAGLIARI - N. S. CARMINE</v>
      </c>
      <c r="P109" s="2" t="s">
        <v>72</v>
      </c>
      <c r="Q109" s="2" t="s">
        <v>78</v>
      </c>
      <c r="R109" s="2">
        <v>9</v>
      </c>
      <c r="S109" s="2">
        <v>120</v>
      </c>
      <c r="T109" s="2" t="str">
        <f t="shared" si="3"/>
        <v>9 - 120</v>
      </c>
      <c r="U109" s="61">
        <v>511.67</v>
      </c>
    </row>
    <row r="110" spans="15:21" x14ac:dyDescent="0.25">
      <c r="O110" s="2" t="str">
        <f t="shared" si="2"/>
        <v>CAGLIARI - S. ANNA</v>
      </c>
      <c r="P110" s="2" t="s">
        <v>72</v>
      </c>
      <c r="Q110" s="2" t="s">
        <v>79</v>
      </c>
      <c r="R110" s="2">
        <v>2</v>
      </c>
      <c r="S110" s="2">
        <v>9</v>
      </c>
      <c r="T110" s="2" t="str">
        <f t="shared" si="3"/>
        <v>2 - 9</v>
      </c>
      <c r="U110" s="61">
        <v>542.25</v>
      </c>
    </row>
    <row r="111" spans="15:21" x14ac:dyDescent="0.25">
      <c r="O111" s="2" t="str">
        <f t="shared" si="2"/>
        <v>CAGLIARI - S. AVENDRACE</v>
      </c>
      <c r="P111" s="2" t="s">
        <v>72</v>
      </c>
      <c r="Q111" s="2" t="s">
        <v>80</v>
      </c>
      <c r="R111" s="2">
        <v>4</v>
      </c>
      <c r="S111" s="2">
        <v>10</v>
      </c>
      <c r="T111" s="2" t="str">
        <f t="shared" si="3"/>
        <v>4 - 10</v>
      </c>
      <c r="U111" s="61">
        <v>1410.5</v>
      </c>
    </row>
    <row r="112" spans="15:21" x14ac:dyDescent="0.25">
      <c r="O112" s="2" t="str">
        <f t="shared" si="2"/>
        <v>CAGLIARI - S. BARTOLOMEO</v>
      </c>
      <c r="P112" s="2" t="s">
        <v>72</v>
      </c>
      <c r="Q112" s="2" t="s">
        <v>81</v>
      </c>
      <c r="R112" s="2">
        <v>5</v>
      </c>
      <c r="S112" s="2">
        <v>122</v>
      </c>
      <c r="T112" s="2" t="str">
        <f t="shared" si="3"/>
        <v>5 - 122</v>
      </c>
      <c r="U112" s="61">
        <v>477.18</v>
      </c>
    </row>
    <row r="113" spans="15:21" x14ac:dyDescent="0.25">
      <c r="O113" s="2" t="str">
        <f t="shared" si="2"/>
        <v>CAGLIARI - S. BENEDETTO</v>
      </c>
      <c r="P113" s="2" t="s">
        <v>72</v>
      </c>
      <c r="Q113" s="2" t="s">
        <v>82</v>
      </c>
      <c r="R113" s="2">
        <v>6</v>
      </c>
      <c r="S113" s="2">
        <v>11</v>
      </c>
      <c r="T113" s="2" t="str">
        <f t="shared" si="3"/>
        <v>6 - 11</v>
      </c>
      <c r="U113" s="61">
        <v>1638.9</v>
      </c>
    </row>
    <row r="114" spans="15:21" x14ac:dyDescent="0.25">
      <c r="O114" s="2" t="str">
        <f t="shared" si="2"/>
        <v>CAGLIARI - S. CARLO BORROMEO</v>
      </c>
      <c r="P114" s="2" t="s">
        <v>72</v>
      </c>
      <c r="Q114" s="2" t="s">
        <v>83</v>
      </c>
      <c r="R114" s="2">
        <v>8</v>
      </c>
      <c r="S114" s="2">
        <v>12</v>
      </c>
      <c r="T114" s="2" t="str">
        <f t="shared" si="3"/>
        <v>8 - 12</v>
      </c>
      <c r="U114" s="61">
        <v>1057.3900000000001</v>
      </c>
    </row>
    <row r="115" spans="15:21" x14ac:dyDescent="0.25">
      <c r="O115" s="2" t="str">
        <f t="shared" si="2"/>
        <v>CAGLIARI - S. CECILIA CATTEDRALE</v>
      </c>
      <c r="P115" s="2" t="s">
        <v>72</v>
      </c>
      <c r="Q115" s="2" t="s">
        <v>84</v>
      </c>
      <c r="R115" s="2">
        <v>1</v>
      </c>
      <c r="S115" s="2">
        <v>13</v>
      </c>
      <c r="T115" s="2" t="str">
        <f t="shared" si="3"/>
        <v>1 - 13</v>
      </c>
      <c r="U115" s="61">
        <v>278.14</v>
      </c>
    </row>
    <row r="116" spans="15:21" x14ac:dyDescent="0.25">
      <c r="O116" s="2" t="str">
        <f t="shared" si="2"/>
        <v>CAGLIARI - S. CROCE</v>
      </c>
      <c r="P116" s="2" t="s">
        <v>72</v>
      </c>
      <c r="Q116" s="2" t="s">
        <v>85</v>
      </c>
      <c r="R116" s="2">
        <v>14</v>
      </c>
      <c r="S116" s="2">
        <v>134</v>
      </c>
      <c r="T116" s="2" t="str">
        <f t="shared" si="3"/>
        <v>14 - 134</v>
      </c>
      <c r="U116" s="61">
        <v>0</v>
      </c>
    </row>
    <row r="117" spans="15:21" x14ac:dyDescent="0.25">
      <c r="O117" s="2" t="str">
        <f t="shared" si="2"/>
        <v>CAGLIARI - S. ELIA</v>
      </c>
      <c r="P117" s="2" t="s">
        <v>72</v>
      </c>
      <c r="Q117" s="2" t="s">
        <v>86</v>
      </c>
      <c r="R117" s="2">
        <v>11</v>
      </c>
      <c r="S117" s="2">
        <v>14</v>
      </c>
      <c r="T117" s="2" t="str">
        <f t="shared" si="3"/>
        <v>11 - 14</v>
      </c>
      <c r="U117" s="61">
        <v>455.49</v>
      </c>
    </row>
    <row r="118" spans="15:21" x14ac:dyDescent="0.25">
      <c r="O118" s="2" t="str">
        <f t="shared" si="2"/>
        <v>CAGLIARI - S. EULALIA</v>
      </c>
      <c r="P118" s="2" t="s">
        <v>72</v>
      </c>
      <c r="Q118" s="2" t="s">
        <v>87</v>
      </c>
      <c r="R118" s="2">
        <v>12</v>
      </c>
      <c r="S118" s="2">
        <v>15</v>
      </c>
      <c r="T118" s="2" t="str">
        <f t="shared" si="3"/>
        <v>12 - 15</v>
      </c>
      <c r="U118" s="61">
        <v>426.08</v>
      </c>
    </row>
    <row r="119" spans="15:21" x14ac:dyDescent="0.25">
      <c r="O119" s="2" t="str">
        <f t="shared" si="2"/>
        <v>CAGLIARI - S. EUSEBIO</v>
      </c>
      <c r="P119" s="2" t="s">
        <v>72</v>
      </c>
      <c r="Q119" s="2" t="s">
        <v>88</v>
      </c>
      <c r="R119" s="2">
        <v>13</v>
      </c>
      <c r="S119" s="2">
        <v>16</v>
      </c>
      <c r="T119" s="2" t="str">
        <f t="shared" si="3"/>
        <v>13 - 16</v>
      </c>
      <c r="U119" s="61">
        <v>500.49</v>
      </c>
    </row>
    <row r="120" spans="15:21" x14ac:dyDescent="0.25">
      <c r="O120" s="2" t="str">
        <f t="shared" si="2"/>
        <v>CAGLIARI - S. FRANCESCO</v>
      </c>
      <c r="P120" s="2" t="s">
        <v>72</v>
      </c>
      <c r="Q120" s="2" t="s">
        <v>89</v>
      </c>
      <c r="R120" s="2">
        <v>16</v>
      </c>
      <c r="S120" s="2">
        <v>123</v>
      </c>
      <c r="T120" s="2" t="str">
        <f t="shared" si="3"/>
        <v>16 - 123</v>
      </c>
      <c r="U120" s="61">
        <v>995.35</v>
      </c>
    </row>
    <row r="121" spans="15:21" x14ac:dyDescent="0.25">
      <c r="O121" s="2" t="str">
        <f t="shared" si="2"/>
        <v>CAGLIARI - S. GIACOMO</v>
      </c>
      <c r="P121" s="2" t="s">
        <v>72</v>
      </c>
      <c r="Q121" s="2" t="s">
        <v>90</v>
      </c>
      <c r="R121" s="2">
        <v>17</v>
      </c>
      <c r="S121" s="2">
        <v>17</v>
      </c>
      <c r="T121" s="2" t="str">
        <f t="shared" si="3"/>
        <v>17 - 17</v>
      </c>
      <c r="U121" s="61">
        <v>1022.58</v>
      </c>
    </row>
    <row r="122" spans="15:21" x14ac:dyDescent="0.25">
      <c r="O122" s="2" t="str">
        <f t="shared" si="2"/>
        <v>CAGLIARI - S. MARIA DEL SUFFRAGIO</v>
      </c>
      <c r="P122" s="2" t="s">
        <v>72</v>
      </c>
      <c r="Q122" s="2" t="s">
        <v>91</v>
      </c>
      <c r="R122" s="2">
        <v>29</v>
      </c>
      <c r="S122" s="2">
        <v>26</v>
      </c>
      <c r="T122" s="2" t="str">
        <f t="shared" si="3"/>
        <v>29 - 26</v>
      </c>
      <c r="U122" s="61">
        <v>961.91</v>
      </c>
    </row>
    <row r="123" spans="15:21" x14ac:dyDescent="0.25">
      <c r="O123" s="2" t="str">
        <f t="shared" si="2"/>
        <v>CAGLIARI - S. MASSIMILIANO K.</v>
      </c>
      <c r="P123" s="2" t="s">
        <v>72</v>
      </c>
      <c r="Q123" s="2" t="s">
        <v>92</v>
      </c>
      <c r="R123" s="2">
        <v>21</v>
      </c>
      <c r="S123" s="2">
        <v>18</v>
      </c>
      <c r="T123" s="2" t="str">
        <f t="shared" si="3"/>
        <v>21 - 18</v>
      </c>
      <c r="U123" s="61">
        <v>1022.58</v>
      </c>
    </row>
    <row r="124" spans="15:21" x14ac:dyDescent="0.25">
      <c r="O124" s="2" t="str">
        <f t="shared" si="2"/>
        <v>CAGLIARI - S. PAOLO</v>
      </c>
      <c r="P124" s="2" t="s">
        <v>72</v>
      </c>
      <c r="Q124" s="2" t="s">
        <v>93</v>
      </c>
      <c r="R124" s="2">
        <v>23</v>
      </c>
      <c r="S124" s="2">
        <v>125</v>
      </c>
      <c r="T124" s="2" t="str">
        <f t="shared" si="3"/>
        <v>23 - 125</v>
      </c>
      <c r="U124" s="61">
        <v>1816.75</v>
      </c>
    </row>
    <row r="125" spans="15:21" x14ac:dyDescent="0.25">
      <c r="O125" s="2" t="str">
        <f t="shared" si="2"/>
        <v>CAGLIARI - S. PIO X</v>
      </c>
      <c r="P125" s="2" t="s">
        <v>72</v>
      </c>
      <c r="Q125" s="2" t="s">
        <v>94</v>
      </c>
      <c r="R125" s="2">
        <v>25</v>
      </c>
      <c r="S125" s="2">
        <v>19</v>
      </c>
      <c r="T125" s="2" t="str">
        <f t="shared" si="3"/>
        <v>25 - 19</v>
      </c>
      <c r="U125" s="61">
        <v>1816.54</v>
      </c>
    </row>
    <row r="126" spans="15:21" x14ac:dyDescent="0.25">
      <c r="O126" s="2" t="str">
        <f t="shared" si="2"/>
        <v>CAGLIARI - S. SEBASTIANO</v>
      </c>
      <c r="P126" s="2" t="s">
        <v>72</v>
      </c>
      <c r="Q126" s="2" t="s">
        <v>95</v>
      </c>
      <c r="R126" s="2">
        <v>27</v>
      </c>
      <c r="S126" s="2">
        <v>20</v>
      </c>
      <c r="T126" s="2" t="str">
        <f t="shared" si="3"/>
        <v>27 - 20</v>
      </c>
      <c r="U126" s="61">
        <v>658.07</v>
      </c>
    </row>
    <row r="127" spans="15:21" x14ac:dyDescent="0.25">
      <c r="O127" s="2" t="str">
        <f t="shared" si="2"/>
        <v>CAGLIARI - SS. ANNUNZIATA</v>
      </c>
      <c r="P127" s="2" t="s">
        <v>72</v>
      </c>
      <c r="Q127" s="2" t="s">
        <v>96</v>
      </c>
      <c r="R127" s="2">
        <v>3</v>
      </c>
      <c r="S127" s="2">
        <v>126</v>
      </c>
      <c r="T127" s="2" t="str">
        <f t="shared" si="3"/>
        <v>3 - 126</v>
      </c>
      <c r="U127" s="61">
        <v>934.19</v>
      </c>
    </row>
    <row r="128" spans="15:21" x14ac:dyDescent="0.25">
      <c r="O128" s="2" t="str">
        <f t="shared" si="2"/>
        <v>CAGLIARI - SS. CROCIFISSO</v>
      </c>
      <c r="P128" s="2" t="s">
        <v>72</v>
      </c>
      <c r="Q128" s="2" t="s">
        <v>97</v>
      </c>
      <c r="R128" s="2">
        <v>10</v>
      </c>
      <c r="S128" s="2">
        <v>23</v>
      </c>
      <c r="T128" s="2" t="str">
        <f t="shared" si="3"/>
        <v>10 - 23</v>
      </c>
      <c r="U128" s="61">
        <v>1516.56</v>
      </c>
    </row>
    <row r="129" spans="15:21" x14ac:dyDescent="0.25">
      <c r="O129" s="2" t="str">
        <f t="shared" si="2"/>
        <v>CAGLIARI - SS. GIORGIO E CATERINA</v>
      </c>
      <c r="P129" s="2" t="s">
        <v>72</v>
      </c>
      <c r="Q129" s="2" t="s">
        <v>98</v>
      </c>
      <c r="R129" s="2">
        <v>18</v>
      </c>
      <c r="S129" s="2">
        <v>24</v>
      </c>
      <c r="T129" s="2" t="str">
        <f t="shared" si="3"/>
        <v>18 - 24</v>
      </c>
      <c r="U129" s="61">
        <v>1038.08</v>
      </c>
    </row>
    <row r="130" spans="15:21" x14ac:dyDescent="0.25">
      <c r="O130" s="2" t="str">
        <f t="shared" si="2"/>
        <v>CAGLIARI - SS. NOME DI MARIA</v>
      </c>
      <c r="P130" s="2" t="s">
        <v>72</v>
      </c>
      <c r="Q130" s="2" t="s">
        <v>99</v>
      </c>
      <c r="R130" s="2">
        <v>22</v>
      </c>
      <c r="S130" s="2">
        <v>127</v>
      </c>
      <c r="T130" s="2" t="str">
        <f t="shared" si="3"/>
        <v>22 - 127</v>
      </c>
      <c r="U130" s="61">
        <v>1409.85</v>
      </c>
    </row>
    <row r="131" spans="15:21" x14ac:dyDescent="0.25">
      <c r="O131" s="2" t="str">
        <f t="shared" si="2"/>
        <v>CAGLIARI - SS. PIETRO E PAOLO</v>
      </c>
      <c r="P131" s="2" t="s">
        <v>72</v>
      </c>
      <c r="Q131" s="2" t="s">
        <v>100</v>
      </c>
      <c r="R131" s="2">
        <v>24</v>
      </c>
      <c r="S131" s="2">
        <v>25</v>
      </c>
      <c r="T131" s="2" t="str">
        <f t="shared" si="3"/>
        <v>24 - 25</v>
      </c>
      <c r="U131" s="61">
        <v>1214.6400000000001</v>
      </c>
    </row>
    <row r="132" spans="15:21" x14ac:dyDescent="0.25">
      <c r="O132" s="2" t="str">
        <f t="shared" si="2"/>
        <v>CAGLIARI - VERGINE DELLA SALUTE</v>
      </c>
      <c r="P132" s="2" t="s">
        <v>72</v>
      </c>
      <c r="Q132" s="2" t="s">
        <v>101</v>
      </c>
      <c r="R132" s="2">
        <v>28</v>
      </c>
      <c r="S132" s="2">
        <v>128</v>
      </c>
      <c r="T132" s="2" t="str">
        <f t="shared" si="3"/>
        <v>28 - 128</v>
      </c>
      <c r="U132" s="61">
        <v>325.35000000000002</v>
      </c>
    </row>
    <row r="133" spans="15:21" x14ac:dyDescent="0.25">
      <c r="O133" s="2" t="str">
        <f t="shared" si="2"/>
        <v>CAPOTERRA - B. V. MARIA MADRE DELLA CHIESA</v>
      </c>
      <c r="P133" s="2" t="s">
        <v>102</v>
      </c>
      <c r="Q133" s="2" t="s">
        <v>103</v>
      </c>
      <c r="R133" s="2">
        <v>39</v>
      </c>
      <c r="S133" s="2">
        <v>27</v>
      </c>
      <c r="T133" s="2" t="str">
        <f t="shared" si="3"/>
        <v>39 - 27</v>
      </c>
      <c r="U133" s="61">
        <v>1062.81</v>
      </c>
    </row>
    <row r="134" spans="15:21" x14ac:dyDescent="0.25">
      <c r="O134" s="2" t="str">
        <f t="shared" si="2"/>
        <v>CAPOTERRA - MADONNA DI LOURDES</v>
      </c>
      <c r="P134" s="2" t="s">
        <v>102</v>
      </c>
      <c r="Q134" s="2" t="s">
        <v>104</v>
      </c>
      <c r="R134" s="2">
        <v>40</v>
      </c>
      <c r="S134" s="2">
        <v>63</v>
      </c>
      <c r="T134" s="2" t="str">
        <f t="shared" si="3"/>
        <v>40 - 63</v>
      </c>
      <c r="U134" s="61">
        <v>344.75</v>
      </c>
    </row>
    <row r="135" spans="15:21" x14ac:dyDescent="0.25">
      <c r="O135" s="2" t="str">
        <f t="shared" si="2"/>
        <v>CAPOTERRA - S. EFISIO</v>
      </c>
      <c r="P135" s="2" t="s">
        <v>102</v>
      </c>
      <c r="Q135" s="2" t="s">
        <v>105</v>
      </c>
      <c r="R135" s="2">
        <v>38</v>
      </c>
      <c r="S135" s="2">
        <v>129</v>
      </c>
      <c r="T135" s="2" t="str">
        <f t="shared" si="3"/>
        <v>38 - 129</v>
      </c>
      <c r="U135" s="61">
        <v>2169</v>
      </c>
    </row>
    <row r="136" spans="15:21" x14ac:dyDescent="0.25">
      <c r="O136" s="2" t="str">
        <f t="shared" si="2"/>
        <v>CASTIADAS - S. GIOVANNIB.</v>
      </c>
      <c r="P136" s="2" t="s">
        <v>106</v>
      </c>
      <c r="Q136" s="2" t="s">
        <v>107</v>
      </c>
      <c r="R136" s="2">
        <v>42</v>
      </c>
      <c r="S136" s="2">
        <v>28</v>
      </c>
      <c r="T136" s="2" t="str">
        <f t="shared" si="3"/>
        <v>42 - 28</v>
      </c>
      <c r="U136" s="61">
        <v>234.06</v>
      </c>
    </row>
    <row r="137" spans="15:21" x14ac:dyDescent="0.25">
      <c r="O137" s="2" t="str">
        <f t="shared" si="2"/>
        <v>DECIMOMANNU - S. ANTONIO</v>
      </c>
      <c r="P137" s="2" t="s">
        <v>108</v>
      </c>
      <c r="Q137" s="2" t="s">
        <v>109</v>
      </c>
      <c r="R137" s="2">
        <v>44</v>
      </c>
      <c r="S137" s="2">
        <v>31</v>
      </c>
      <c r="T137" s="2" t="str">
        <f t="shared" si="3"/>
        <v>44 - 31</v>
      </c>
      <c r="U137" s="61">
        <v>1767.08</v>
      </c>
    </row>
    <row r="138" spans="15:21" x14ac:dyDescent="0.25">
      <c r="O138" s="2" t="str">
        <f t="shared" si="2"/>
        <v>DECIMOPUTZU - N. SIGNORA DELLE GRAZIE</v>
      </c>
      <c r="P138" s="2" t="s">
        <v>110</v>
      </c>
      <c r="Q138" s="2" t="s">
        <v>111</v>
      </c>
      <c r="R138" s="2">
        <v>45</v>
      </c>
      <c r="S138" s="2">
        <v>32</v>
      </c>
      <c r="T138" s="2" t="str">
        <f t="shared" si="3"/>
        <v>45 - 32</v>
      </c>
      <c r="U138" s="61">
        <v>876.71</v>
      </c>
    </row>
    <row r="139" spans="15:21" x14ac:dyDescent="0.25">
      <c r="O139" s="2" t="str">
        <f t="shared" si="2"/>
        <v>DOLIANOVA - S. BIAGIO</v>
      </c>
      <c r="P139" s="2" t="s">
        <v>112</v>
      </c>
      <c r="Q139" s="2" t="s">
        <v>113</v>
      </c>
      <c r="R139" s="2">
        <v>47</v>
      </c>
      <c r="S139" s="2">
        <v>33</v>
      </c>
      <c r="T139" s="2" t="str">
        <f t="shared" si="3"/>
        <v>47 - 33</v>
      </c>
      <c r="U139" s="61">
        <v>771.08</v>
      </c>
    </row>
    <row r="140" spans="15:21" x14ac:dyDescent="0.25">
      <c r="O140" s="2" t="str">
        <f t="shared" si="2"/>
        <v>DOLIANOVA - S. PANTALEO</v>
      </c>
      <c r="P140" s="2" t="s">
        <v>112</v>
      </c>
      <c r="Q140" s="2" t="s">
        <v>114</v>
      </c>
      <c r="R140" s="2">
        <v>46</v>
      </c>
      <c r="S140" s="2">
        <v>34</v>
      </c>
      <c r="T140" s="2" t="str">
        <f t="shared" si="3"/>
        <v>46 - 34</v>
      </c>
      <c r="U140" s="61">
        <v>954.36</v>
      </c>
    </row>
    <row r="141" spans="15:21" x14ac:dyDescent="0.25">
      <c r="O141" s="2" t="str">
        <f t="shared" si="2"/>
        <v>DOMUSDEMARIA - N. SIGNORA DEL ROSARIO</v>
      </c>
      <c r="P141" s="2" t="s">
        <v>115</v>
      </c>
      <c r="Q141" s="2" t="s">
        <v>116</v>
      </c>
      <c r="R141" s="2">
        <v>48</v>
      </c>
      <c r="S141" s="2">
        <v>35</v>
      </c>
      <c r="T141" s="2" t="str">
        <f t="shared" si="3"/>
        <v>48 - 35</v>
      </c>
      <c r="U141" s="61">
        <v>261.27</v>
      </c>
    </row>
    <row r="142" spans="15:21" x14ac:dyDescent="0.25">
      <c r="O142" s="2" t="str">
        <f t="shared" si="2"/>
        <v>DONORI - S. GIORGIO</v>
      </c>
      <c r="P142" s="2" t="s">
        <v>117</v>
      </c>
      <c r="Q142" s="2" t="s">
        <v>118</v>
      </c>
      <c r="R142" s="2">
        <v>49</v>
      </c>
      <c r="S142" s="2">
        <v>36</v>
      </c>
      <c r="T142" s="2" t="str">
        <f t="shared" si="3"/>
        <v>49 - 36</v>
      </c>
      <c r="U142" s="61">
        <v>320.20999999999998</v>
      </c>
    </row>
    <row r="143" spans="15:21" x14ac:dyDescent="0.25">
      <c r="O143" s="2" t="str">
        <f t="shared" si="2"/>
        <v>ELMAS-CA - S. SEBASTIANO</v>
      </c>
      <c r="P143" s="2" t="s">
        <v>119</v>
      </c>
      <c r="Q143" s="2" t="s">
        <v>95</v>
      </c>
      <c r="R143" s="2">
        <v>50</v>
      </c>
      <c r="S143" s="2">
        <v>37</v>
      </c>
      <c r="T143" s="2" t="str">
        <f t="shared" si="3"/>
        <v>50 - 37</v>
      </c>
      <c r="U143" s="61">
        <v>850.95</v>
      </c>
    </row>
    <row r="144" spans="15:21" x14ac:dyDescent="0.25">
      <c r="O144" s="2" t="str">
        <f t="shared" si="2"/>
        <v>ESCOLCA - S. CECILIA</v>
      </c>
      <c r="P144" s="2" t="s">
        <v>120</v>
      </c>
      <c r="Q144" s="2" t="s">
        <v>121</v>
      </c>
      <c r="R144" s="2">
        <v>51</v>
      </c>
      <c r="S144" s="2">
        <v>38</v>
      </c>
      <c r="T144" s="2" t="str">
        <f t="shared" si="3"/>
        <v>51 - 38</v>
      </c>
      <c r="U144" s="61">
        <v>89.43</v>
      </c>
    </row>
    <row r="145" spans="15:21" x14ac:dyDescent="0.25">
      <c r="O145" s="2" t="str">
        <f t="shared" si="2"/>
        <v>FURTEI - S. BARBARA</v>
      </c>
      <c r="P145" s="2" t="s">
        <v>122</v>
      </c>
      <c r="Q145" s="2" t="s">
        <v>123</v>
      </c>
      <c r="R145" s="2">
        <v>52</v>
      </c>
      <c r="S145" s="2">
        <v>39</v>
      </c>
      <c r="T145" s="2" t="str">
        <f t="shared" si="3"/>
        <v>52 - 39</v>
      </c>
      <c r="U145" s="61">
        <v>279.85000000000002</v>
      </c>
    </row>
    <row r="146" spans="15:21" x14ac:dyDescent="0.25">
      <c r="O146" s="2" t="str">
        <f t="shared" si="2"/>
        <v>GERGEI - S. VITO</v>
      </c>
      <c r="P146" s="2" t="s">
        <v>124</v>
      </c>
      <c r="Q146" s="2" t="s">
        <v>125</v>
      </c>
      <c r="R146" s="2">
        <v>53</v>
      </c>
      <c r="S146" s="2">
        <v>40</v>
      </c>
      <c r="T146" s="2" t="str">
        <f t="shared" si="3"/>
        <v>53 - 40</v>
      </c>
      <c r="U146" s="61">
        <v>210.31</v>
      </c>
    </row>
    <row r="147" spans="15:21" x14ac:dyDescent="0.25">
      <c r="O147" s="2" t="str">
        <f t="shared" si="2"/>
        <v>GESICO - S. GIUSTA</v>
      </c>
      <c r="P147" s="2" t="s">
        <v>126</v>
      </c>
      <c r="Q147" s="2" t="s">
        <v>127</v>
      </c>
      <c r="R147" s="2">
        <v>54</v>
      </c>
      <c r="S147" s="2">
        <v>41</v>
      </c>
      <c r="T147" s="2" t="str">
        <f t="shared" si="3"/>
        <v>54 - 41</v>
      </c>
      <c r="U147" s="61">
        <v>144.52000000000001</v>
      </c>
    </row>
    <row r="148" spans="15:21" x14ac:dyDescent="0.25">
      <c r="O148" s="2" t="str">
        <f t="shared" si="2"/>
        <v>GONI - S. GIACOMO</v>
      </c>
      <c r="P148" s="2" t="s">
        <v>128</v>
      </c>
      <c r="Q148" s="2" t="s">
        <v>90</v>
      </c>
      <c r="R148" s="2">
        <v>55</v>
      </c>
      <c r="S148" s="2">
        <v>42</v>
      </c>
      <c r="T148" s="2" t="str">
        <f t="shared" si="3"/>
        <v>55 - 42</v>
      </c>
      <c r="U148" s="61">
        <v>74.239999999999995</v>
      </c>
    </row>
    <row r="149" spans="15:21" x14ac:dyDescent="0.25">
      <c r="O149" s="2" t="str">
        <f t="shared" si="2"/>
        <v>GUAMAGGIORE - S. SEBASTIANO</v>
      </c>
      <c r="P149" s="2" t="s">
        <v>129</v>
      </c>
      <c r="Q149" s="2" t="s">
        <v>95</v>
      </c>
      <c r="R149" s="2">
        <v>56</v>
      </c>
      <c r="S149" s="2">
        <v>43</v>
      </c>
      <c r="T149" s="2" t="str">
        <f t="shared" si="3"/>
        <v>56 - 43</v>
      </c>
      <c r="U149" s="61">
        <v>140.15</v>
      </c>
    </row>
    <row r="150" spans="15:21" x14ac:dyDescent="0.25">
      <c r="O150" s="2" t="str">
        <f t="shared" si="2"/>
        <v>GUASILA - B. V. ASSUNTA</v>
      </c>
      <c r="P150" s="2" t="s">
        <v>130</v>
      </c>
      <c r="Q150" s="2" t="s">
        <v>60</v>
      </c>
      <c r="R150" s="2">
        <v>57</v>
      </c>
      <c r="S150" s="2">
        <v>44</v>
      </c>
      <c r="T150" s="2" t="str">
        <f t="shared" si="3"/>
        <v>57 - 44</v>
      </c>
      <c r="U150" s="61">
        <v>583.03</v>
      </c>
    </row>
    <row r="151" spans="15:21" x14ac:dyDescent="0.25">
      <c r="O151" s="2" t="str">
        <f t="shared" si="2"/>
        <v>MANDAS - S. GIACOMO</v>
      </c>
      <c r="P151" s="2" t="s">
        <v>131</v>
      </c>
      <c r="Q151" s="2" t="s">
        <v>90</v>
      </c>
      <c r="R151" s="2">
        <v>58</v>
      </c>
      <c r="S151" s="2">
        <v>45</v>
      </c>
      <c r="T151" s="2" t="str">
        <f t="shared" si="3"/>
        <v>58 - 45</v>
      </c>
      <c r="U151" s="61">
        <v>478.7</v>
      </c>
    </row>
    <row r="152" spans="15:21" x14ac:dyDescent="0.25">
      <c r="O152" s="2" t="str">
        <f t="shared" si="2"/>
        <v>MARACALAGONIS - SS. VERGINE DEGLI ANGELI</v>
      </c>
      <c r="P152" s="2" t="s">
        <v>132</v>
      </c>
      <c r="Q152" s="2" t="s">
        <v>133</v>
      </c>
      <c r="R152" s="2">
        <v>59</v>
      </c>
      <c r="S152" s="2">
        <v>46</v>
      </c>
      <c r="T152" s="2" t="str">
        <f t="shared" si="3"/>
        <v>59 - 46</v>
      </c>
      <c r="U152" s="61">
        <v>1473.4</v>
      </c>
    </row>
    <row r="153" spans="15:21" x14ac:dyDescent="0.25">
      <c r="O153" s="2" t="str">
        <f t="shared" si="2"/>
        <v>MONASTIR - S. PIETRO AP.</v>
      </c>
      <c r="P153" s="2" t="s">
        <v>134</v>
      </c>
      <c r="Q153" s="2" t="s">
        <v>135</v>
      </c>
      <c r="R153" s="2">
        <v>60</v>
      </c>
      <c r="S153" s="2">
        <v>47</v>
      </c>
      <c r="T153" s="2" t="str">
        <f t="shared" si="3"/>
        <v>60 - 47</v>
      </c>
      <c r="U153" s="61">
        <v>978.44</v>
      </c>
    </row>
    <row r="154" spans="15:21" x14ac:dyDescent="0.25">
      <c r="O154" s="2" t="str">
        <f t="shared" si="2"/>
        <v>MONSERRATO - S. AMBROGIO</v>
      </c>
      <c r="P154" s="2" t="s">
        <v>136</v>
      </c>
      <c r="Q154" s="2" t="s">
        <v>137</v>
      </c>
      <c r="R154" s="2">
        <v>61</v>
      </c>
      <c r="S154" s="2">
        <v>48</v>
      </c>
      <c r="T154" s="2" t="str">
        <f t="shared" si="3"/>
        <v>61 - 48</v>
      </c>
      <c r="U154" s="61">
        <v>1022.58</v>
      </c>
    </row>
    <row r="155" spans="15:21" x14ac:dyDescent="0.25">
      <c r="O155" s="2" t="str">
        <f t="shared" si="2"/>
        <v>MONSERRATO - S. GIOVANNI BATTISTA DE LA SALLE</v>
      </c>
      <c r="P155" s="2" t="s">
        <v>136</v>
      </c>
      <c r="Q155" s="2" t="s">
        <v>138</v>
      </c>
      <c r="R155" s="2">
        <v>63</v>
      </c>
      <c r="S155" s="2">
        <v>49</v>
      </c>
      <c r="T155" s="2" t="str">
        <f t="shared" si="3"/>
        <v>63 - 49</v>
      </c>
      <c r="U155" s="61">
        <v>683.24</v>
      </c>
    </row>
    <row r="156" spans="15:21" x14ac:dyDescent="0.25">
      <c r="O156" s="2" t="str">
        <f t="shared" si="2"/>
        <v>MONSERRATO - SS. REDENTORE</v>
      </c>
      <c r="P156" s="2" t="s">
        <v>136</v>
      </c>
      <c r="Q156" s="2" t="s">
        <v>139</v>
      </c>
      <c r="R156" s="2">
        <v>62</v>
      </c>
      <c r="S156" s="2">
        <v>50</v>
      </c>
      <c r="T156" s="2" t="str">
        <f t="shared" si="3"/>
        <v>62 - 50</v>
      </c>
      <c r="U156" s="61">
        <v>1843.65</v>
      </c>
    </row>
    <row r="157" spans="15:21" x14ac:dyDescent="0.25">
      <c r="O157" s="2" t="str">
        <f t="shared" si="2"/>
        <v>MURAVERA - S. NICOLA DI BARI</v>
      </c>
      <c r="P157" s="2" t="s">
        <v>140</v>
      </c>
      <c r="Q157" s="2" t="s">
        <v>141</v>
      </c>
      <c r="R157" s="2">
        <v>64</v>
      </c>
      <c r="S157" s="2">
        <v>52</v>
      </c>
      <c r="T157" s="2" t="str">
        <f t="shared" si="3"/>
        <v>64 - 52</v>
      </c>
      <c r="U157" s="61">
        <v>1013.79</v>
      </c>
    </row>
    <row r="158" spans="15:21" x14ac:dyDescent="0.25">
      <c r="O158" s="2" t="str">
        <f t="shared" si="2"/>
        <v>NURAMINIS - S. PIETRO AP.</v>
      </c>
      <c r="P158" s="2" t="s">
        <v>142</v>
      </c>
      <c r="Q158" s="2" t="s">
        <v>135</v>
      </c>
      <c r="R158" s="2">
        <v>65</v>
      </c>
      <c r="S158" s="2">
        <v>53</v>
      </c>
      <c r="T158" s="2" t="str">
        <f t="shared" si="3"/>
        <v>65 - 53</v>
      </c>
      <c r="U158" s="61">
        <v>412.67</v>
      </c>
    </row>
    <row r="159" spans="15:21" x14ac:dyDescent="0.25">
      <c r="O159" s="2" t="str">
        <f t="shared" si="2"/>
        <v>NURRI - S. MICHELE A.</v>
      </c>
      <c r="P159" s="2" t="s">
        <v>143</v>
      </c>
      <c r="Q159" s="2" t="s">
        <v>144</v>
      </c>
      <c r="R159" s="2">
        <v>66</v>
      </c>
      <c r="S159" s="2">
        <v>54</v>
      </c>
      <c r="T159" s="2" t="str">
        <f t="shared" si="3"/>
        <v>66 - 54</v>
      </c>
      <c r="U159" s="61">
        <v>470.24</v>
      </c>
    </row>
    <row r="160" spans="15:21" x14ac:dyDescent="0.25">
      <c r="O160" s="2" t="str">
        <f t="shared" si="2"/>
        <v>ORROLI - S. VINCENZO</v>
      </c>
      <c r="P160" s="2" t="s">
        <v>145</v>
      </c>
      <c r="Q160" s="2" t="s">
        <v>146</v>
      </c>
      <c r="R160" s="2">
        <v>67</v>
      </c>
      <c r="S160" s="2">
        <v>55</v>
      </c>
      <c r="T160" s="2" t="str">
        <f t="shared" si="3"/>
        <v>67 - 55</v>
      </c>
      <c r="U160" s="61">
        <v>496.48</v>
      </c>
    </row>
    <row r="161" spans="15:21" x14ac:dyDescent="0.25">
      <c r="O161" s="2" t="str">
        <f t="shared" ref="O161:O224" si="4">P161&amp;" - "&amp;Q161</f>
        <v>ORTACESUS - S. PIETRO</v>
      </c>
      <c r="P161" s="2" t="s">
        <v>147</v>
      </c>
      <c r="Q161" s="2" t="s">
        <v>65</v>
      </c>
      <c r="R161" s="2">
        <v>68</v>
      </c>
      <c r="S161" s="2">
        <v>56</v>
      </c>
      <c r="T161" s="2" t="str">
        <f t="shared" si="3"/>
        <v>68 - 56</v>
      </c>
      <c r="U161" s="61">
        <v>134.51</v>
      </c>
    </row>
    <row r="162" spans="15:21" x14ac:dyDescent="0.25">
      <c r="O162" s="2" t="str">
        <f t="shared" si="4"/>
        <v>PIMENTEL - N. S. DEL CARMINE</v>
      </c>
      <c r="P162" s="2" t="s">
        <v>148</v>
      </c>
      <c r="Q162" s="2" t="s">
        <v>149</v>
      </c>
      <c r="R162" s="2">
        <v>69</v>
      </c>
      <c r="S162" s="2">
        <v>57</v>
      </c>
      <c r="T162" s="2" t="str">
        <f t="shared" ref="T162:T225" si="5">R162&amp;" - "&amp;S162</f>
        <v>69 - 57</v>
      </c>
      <c r="U162" s="61">
        <v>200.26</v>
      </c>
    </row>
    <row r="163" spans="15:21" x14ac:dyDescent="0.25">
      <c r="O163" s="2" t="str">
        <f t="shared" si="4"/>
        <v>PIRRI - MADONNA DELLA FEDE</v>
      </c>
      <c r="P163" s="2" t="s">
        <v>150</v>
      </c>
      <c r="Q163" s="2" t="s">
        <v>151</v>
      </c>
      <c r="R163" s="2">
        <v>73</v>
      </c>
      <c r="S163" s="2">
        <v>58</v>
      </c>
      <c r="T163" s="2" t="str">
        <f t="shared" si="5"/>
        <v>73 - 58</v>
      </c>
      <c r="U163" s="61">
        <v>347.04</v>
      </c>
    </row>
    <row r="164" spans="15:21" x14ac:dyDescent="0.25">
      <c r="O164" s="2" t="str">
        <f t="shared" si="4"/>
        <v>PIRRI - S. TARCISIO</v>
      </c>
      <c r="P164" s="2" t="s">
        <v>150</v>
      </c>
      <c r="Q164" s="2" t="s">
        <v>152</v>
      </c>
      <c r="R164" s="2">
        <v>74</v>
      </c>
      <c r="S164" s="2">
        <v>62</v>
      </c>
      <c r="T164" s="2" t="str">
        <f t="shared" si="5"/>
        <v>74 - 62</v>
      </c>
      <c r="U164" s="61">
        <v>759.15</v>
      </c>
    </row>
    <row r="165" spans="15:21" x14ac:dyDescent="0.25">
      <c r="O165" s="2" t="str">
        <f t="shared" si="4"/>
        <v>PIRRI-CA - S. GIUSEPPE</v>
      </c>
      <c r="P165" s="2" t="s">
        <v>153</v>
      </c>
      <c r="Q165" s="2" t="s">
        <v>154</v>
      </c>
      <c r="R165" s="2">
        <v>71</v>
      </c>
      <c r="S165" s="2">
        <v>59</v>
      </c>
      <c r="T165" s="2" t="str">
        <f t="shared" si="5"/>
        <v>71 - 59</v>
      </c>
      <c r="U165" s="61">
        <v>1735.2</v>
      </c>
    </row>
    <row r="166" spans="15:21" x14ac:dyDescent="0.25">
      <c r="O166" s="2" t="str">
        <f t="shared" si="4"/>
        <v>PIRRI-CA - S. GREGORIO M.</v>
      </c>
      <c r="P166" s="2" t="s">
        <v>153</v>
      </c>
      <c r="Q166" s="2" t="s">
        <v>155</v>
      </c>
      <c r="R166" s="2">
        <v>72</v>
      </c>
      <c r="S166" s="2">
        <v>60</v>
      </c>
      <c r="T166" s="2" t="str">
        <f t="shared" si="5"/>
        <v>72 - 60</v>
      </c>
      <c r="U166" s="61">
        <v>1084.5</v>
      </c>
    </row>
    <row r="167" spans="15:21" x14ac:dyDescent="0.25">
      <c r="O167" s="2" t="str">
        <f t="shared" si="4"/>
        <v>PIRRI-CA - S. PIETRO</v>
      </c>
      <c r="P167" s="2" t="s">
        <v>153</v>
      </c>
      <c r="Q167" s="2" t="s">
        <v>65</v>
      </c>
      <c r="R167" s="2">
        <v>70</v>
      </c>
      <c r="S167" s="2">
        <v>61</v>
      </c>
      <c r="T167" s="2" t="str">
        <f t="shared" si="5"/>
        <v>70 - 61</v>
      </c>
      <c r="U167" s="61">
        <v>2169</v>
      </c>
    </row>
    <row r="168" spans="15:21" x14ac:dyDescent="0.25">
      <c r="O168" s="2" t="str">
        <f t="shared" si="4"/>
        <v>PULA - S. GIOVANNI B.</v>
      </c>
      <c r="P168" s="2" t="s">
        <v>156</v>
      </c>
      <c r="Q168" s="2" t="s">
        <v>157</v>
      </c>
      <c r="R168" s="2">
        <v>75</v>
      </c>
      <c r="S168" s="2">
        <v>64</v>
      </c>
      <c r="T168" s="2" t="str">
        <f t="shared" si="5"/>
        <v>75 - 64</v>
      </c>
      <c r="U168" s="61">
        <v>1263.44</v>
      </c>
    </row>
    <row r="169" spans="15:21" x14ac:dyDescent="0.25">
      <c r="O169" s="2" t="str">
        <f t="shared" si="4"/>
        <v>PULA - S. MARGHERITA</v>
      </c>
      <c r="P169" s="2" t="s">
        <v>156</v>
      </c>
      <c r="Q169" s="2" t="s">
        <v>158</v>
      </c>
      <c r="R169" s="2">
        <v>76</v>
      </c>
      <c r="S169" s="2">
        <v>65</v>
      </c>
      <c r="T169" s="2" t="str">
        <f t="shared" si="5"/>
        <v>76 - 65</v>
      </c>
      <c r="U169" s="61">
        <v>52.66</v>
      </c>
    </row>
    <row r="170" spans="15:21" x14ac:dyDescent="0.25">
      <c r="O170" s="2" t="str">
        <f t="shared" si="4"/>
        <v>QUARTU S.ELENA - S. ANTONIO</v>
      </c>
      <c r="P170" s="2" t="s">
        <v>159</v>
      </c>
      <c r="Q170" s="2" t="s">
        <v>109</v>
      </c>
      <c r="R170" s="2">
        <v>79</v>
      </c>
      <c r="S170" s="2">
        <v>131</v>
      </c>
      <c r="T170" s="2" t="str">
        <f t="shared" si="5"/>
        <v>79 - 131</v>
      </c>
      <c r="U170" s="61">
        <v>1874.73</v>
      </c>
    </row>
    <row r="171" spans="15:21" x14ac:dyDescent="0.25">
      <c r="O171" s="2" t="str">
        <f t="shared" si="4"/>
        <v>QUARTU S.ELENA - S. ELENA</v>
      </c>
      <c r="P171" s="2" t="s">
        <v>159</v>
      </c>
      <c r="Q171" s="2" t="s">
        <v>160</v>
      </c>
      <c r="R171" s="2">
        <v>77</v>
      </c>
      <c r="S171" s="2">
        <v>67</v>
      </c>
      <c r="T171" s="2" t="str">
        <f t="shared" si="5"/>
        <v>77 - 67</v>
      </c>
      <c r="U171" s="61">
        <v>2666.57</v>
      </c>
    </row>
    <row r="172" spans="15:21" x14ac:dyDescent="0.25">
      <c r="O172" s="2" t="str">
        <f t="shared" si="4"/>
        <v>QUARTU S.ELENA - S. GIOVANNI EV.</v>
      </c>
      <c r="P172" s="2" t="s">
        <v>159</v>
      </c>
      <c r="Q172" s="2" t="s">
        <v>161</v>
      </c>
      <c r="R172" s="2">
        <v>82</v>
      </c>
      <c r="S172" s="2">
        <v>68</v>
      </c>
      <c r="T172" s="2" t="str">
        <f t="shared" si="5"/>
        <v>82 - 68</v>
      </c>
      <c r="U172" s="61">
        <v>1062.81</v>
      </c>
    </row>
    <row r="173" spans="15:21" x14ac:dyDescent="0.25">
      <c r="O173" s="2" t="str">
        <f t="shared" si="4"/>
        <v>QUARTU S.ELENA - S. LUCA</v>
      </c>
      <c r="P173" s="2" t="s">
        <v>159</v>
      </c>
      <c r="Q173" s="2" t="s">
        <v>162</v>
      </c>
      <c r="R173" s="2">
        <v>81</v>
      </c>
      <c r="S173" s="2">
        <v>69</v>
      </c>
      <c r="T173" s="2" t="str">
        <f t="shared" si="5"/>
        <v>81 - 69</v>
      </c>
      <c r="U173" s="61">
        <v>819.21</v>
      </c>
    </row>
    <row r="174" spans="15:21" x14ac:dyDescent="0.25">
      <c r="O174" s="2" t="str">
        <f t="shared" si="4"/>
        <v>QUARTU S.ELENA - S. MARIA DEGLI ANGELI</v>
      </c>
      <c r="P174" s="2" t="s">
        <v>159</v>
      </c>
      <c r="Q174" s="2" t="s">
        <v>163</v>
      </c>
      <c r="R174" s="2">
        <v>83</v>
      </c>
      <c r="S174" s="2">
        <v>130</v>
      </c>
      <c r="T174" s="2" t="str">
        <f t="shared" si="5"/>
        <v>83 - 130</v>
      </c>
      <c r="U174" s="61">
        <v>1518.3</v>
      </c>
    </row>
    <row r="175" spans="15:21" x14ac:dyDescent="0.25">
      <c r="O175" s="2" t="str">
        <f t="shared" si="4"/>
        <v>QUARTU S.ELENA - S. STEFANO</v>
      </c>
      <c r="P175" s="2" t="s">
        <v>159</v>
      </c>
      <c r="Q175" s="2" t="s">
        <v>164</v>
      </c>
      <c r="R175" s="2">
        <v>80</v>
      </c>
      <c r="S175" s="2">
        <v>70</v>
      </c>
      <c r="T175" s="2" t="str">
        <f t="shared" si="5"/>
        <v>80 - 70</v>
      </c>
      <c r="U175" s="61">
        <v>2427.33</v>
      </c>
    </row>
    <row r="176" spans="15:21" x14ac:dyDescent="0.25">
      <c r="O176" s="2" t="str">
        <f t="shared" si="4"/>
        <v>QUARTU S.ELENA - SACRO CUORE</v>
      </c>
      <c r="P176" s="2" t="s">
        <v>159</v>
      </c>
      <c r="Q176" s="2" t="s">
        <v>165</v>
      </c>
      <c r="R176" s="2">
        <v>78</v>
      </c>
      <c r="S176" s="2">
        <v>66</v>
      </c>
      <c r="T176" s="2" t="str">
        <f t="shared" si="5"/>
        <v>78 - 66</v>
      </c>
      <c r="U176" s="61">
        <v>1533.87</v>
      </c>
    </row>
    <row r="177" spans="15:21" x14ac:dyDescent="0.25">
      <c r="O177" s="2" t="str">
        <f t="shared" si="4"/>
        <v>QUARTUCCIU - S. GIORGIO</v>
      </c>
      <c r="P177" s="2" t="s">
        <v>166</v>
      </c>
      <c r="Q177" s="2" t="s">
        <v>118</v>
      </c>
      <c r="R177" s="2">
        <v>84</v>
      </c>
      <c r="S177" s="2">
        <v>71</v>
      </c>
      <c r="T177" s="2" t="str">
        <f t="shared" si="5"/>
        <v>84 - 71</v>
      </c>
      <c r="U177" s="61">
        <v>1301.4000000000001</v>
      </c>
    </row>
    <row r="178" spans="15:21" x14ac:dyDescent="0.25">
      <c r="O178" s="2" t="str">
        <f t="shared" si="4"/>
        <v>QUARTUCCIU - S. PIETRO PASCASIO</v>
      </c>
      <c r="P178" s="2" t="s">
        <v>166</v>
      </c>
      <c r="Q178" s="2" t="s">
        <v>167</v>
      </c>
      <c r="R178" s="2">
        <v>85</v>
      </c>
      <c r="S178" s="2">
        <v>72</v>
      </c>
      <c r="T178" s="2" t="str">
        <f t="shared" si="5"/>
        <v>85 - 72</v>
      </c>
      <c r="U178" s="61">
        <v>690.92</v>
      </c>
    </row>
    <row r="179" spans="15:21" x14ac:dyDescent="0.25">
      <c r="O179" s="2" t="str">
        <f t="shared" si="4"/>
        <v>S.ANDRE AFRIUS - S. ANDREA AP.</v>
      </c>
      <c r="P179" s="2" t="s">
        <v>168</v>
      </c>
      <c r="Q179" s="2" t="s">
        <v>169</v>
      </c>
      <c r="R179" s="2">
        <v>88</v>
      </c>
      <c r="S179" s="2">
        <v>73</v>
      </c>
      <c r="T179" s="2" t="str">
        <f t="shared" si="5"/>
        <v>88 - 73</v>
      </c>
      <c r="U179" s="61">
        <v>307.63</v>
      </c>
    </row>
    <row r="180" spans="15:21" x14ac:dyDescent="0.25">
      <c r="O180" s="2" t="str">
        <f t="shared" si="4"/>
        <v>S.BASILIO - S. PIETRO AP.</v>
      </c>
      <c r="P180" s="2" t="s">
        <v>170</v>
      </c>
      <c r="Q180" s="2" t="s">
        <v>135</v>
      </c>
      <c r="R180" s="2">
        <v>89</v>
      </c>
      <c r="S180" s="2">
        <v>79</v>
      </c>
      <c r="T180" s="2" t="str">
        <f t="shared" si="5"/>
        <v>89 - 79</v>
      </c>
      <c r="U180" s="61">
        <v>189.03</v>
      </c>
    </row>
    <row r="181" spans="15:21" x14ac:dyDescent="0.25">
      <c r="O181" s="2" t="str">
        <f t="shared" si="4"/>
        <v>S.NICOLO' GERREI - S. NICOLA DI BARI</v>
      </c>
      <c r="P181" s="2" t="s">
        <v>171</v>
      </c>
      <c r="Q181" s="2" t="s">
        <v>141</v>
      </c>
      <c r="R181" s="2">
        <v>92</v>
      </c>
      <c r="S181" s="2">
        <v>74</v>
      </c>
      <c r="T181" s="2" t="str">
        <f t="shared" si="5"/>
        <v>92 - 74</v>
      </c>
      <c r="U181" s="61">
        <v>109.98</v>
      </c>
    </row>
    <row r="182" spans="15:21" x14ac:dyDescent="0.25">
      <c r="O182" s="2" t="str">
        <f t="shared" si="4"/>
        <v>S.PRIAMO-S.VITO - S. PRIAMO</v>
      </c>
      <c r="P182" s="2" t="s">
        <v>172</v>
      </c>
      <c r="Q182" s="2" t="s">
        <v>173</v>
      </c>
      <c r="R182" s="2">
        <v>93</v>
      </c>
      <c r="S182" s="2">
        <v>75</v>
      </c>
      <c r="T182" s="2" t="str">
        <f t="shared" si="5"/>
        <v>93 - 75</v>
      </c>
      <c r="U182" s="61">
        <v>28.2</v>
      </c>
    </row>
    <row r="183" spans="15:21" x14ac:dyDescent="0.25">
      <c r="O183" s="2" t="str">
        <f t="shared" si="4"/>
        <v>S.SPERATE - S. SPERATE</v>
      </c>
      <c r="P183" s="2" t="s">
        <v>174</v>
      </c>
      <c r="Q183" s="2" t="s">
        <v>175</v>
      </c>
      <c r="R183" s="2">
        <v>94</v>
      </c>
      <c r="S183" s="2">
        <v>76</v>
      </c>
      <c r="T183" s="2" t="str">
        <f t="shared" si="5"/>
        <v>94 - 76</v>
      </c>
      <c r="U183" s="61">
        <v>1478.17</v>
      </c>
    </row>
    <row r="184" spans="15:21" x14ac:dyDescent="0.25">
      <c r="O184" s="2" t="str">
        <f t="shared" si="4"/>
        <v>S.VITO  - S. VITO</v>
      </c>
      <c r="P184" s="2" t="s">
        <v>176</v>
      </c>
      <c r="Q184" s="2" t="s">
        <v>125</v>
      </c>
      <c r="R184" s="2">
        <v>95</v>
      </c>
      <c r="S184" s="2">
        <v>80</v>
      </c>
      <c r="T184" s="2" t="str">
        <f t="shared" si="5"/>
        <v>95 - 80</v>
      </c>
      <c r="U184" s="61">
        <v>799.49</v>
      </c>
    </row>
    <row r="185" spans="15:21" x14ac:dyDescent="0.25">
      <c r="O185" s="2" t="str">
        <f t="shared" si="4"/>
        <v>SAMASSI - N. S. DI MONSERRATO</v>
      </c>
      <c r="P185" s="2" t="s">
        <v>177</v>
      </c>
      <c r="Q185" s="2" t="s">
        <v>71</v>
      </c>
      <c r="R185" s="2">
        <v>86</v>
      </c>
      <c r="S185" s="2">
        <v>77</v>
      </c>
      <c r="T185" s="2" t="str">
        <f t="shared" si="5"/>
        <v>86 - 77</v>
      </c>
      <c r="U185" s="61">
        <v>1106.19</v>
      </c>
    </row>
    <row r="186" spans="15:21" x14ac:dyDescent="0.25">
      <c r="O186" s="2" t="str">
        <f t="shared" si="4"/>
        <v>SAMATZAI - S. GIOVANNI BATT.</v>
      </c>
      <c r="P186" s="2" t="s">
        <v>178</v>
      </c>
      <c r="Q186" s="2" t="s">
        <v>179</v>
      </c>
      <c r="R186" s="2">
        <v>87</v>
      </c>
      <c r="S186" s="2">
        <v>78</v>
      </c>
      <c r="T186" s="2" t="str">
        <f t="shared" si="5"/>
        <v>87 - 78</v>
      </c>
      <c r="U186" s="61">
        <v>287.69</v>
      </c>
    </row>
    <row r="187" spans="15:21" x14ac:dyDescent="0.25">
      <c r="O187" s="2" t="str">
        <f t="shared" si="4"/>
        <v>SANLURI - N. S. DELLE GRAZIE</v>
      </c>
      <c r="P187" s="2" t="s">
        <v>180</v>
      </c>
      <c r="Q187" s="2" t="s">
        <v>181</v>
      </c>
      <c r="R187" s="2">
        <v>90</v>
      </c>
      <c r="S187" s="2">
        <v>81</v>
      </c>
      <c r="T187" s="2" t="str">
        <f t="shared" si="5"/>
        <v>90 - 81</v>
      </c>
      <c r="U187" s="61">
        <v>733.14</v>
      </c>
    </row>
    <row r="188" spans="15:21" x14ac:dyDescent="0.25">
      <c r="O188" s="2" t="str">
        <f t="shared" si="4"/>
        <v>SANLURI STATO - S. CUORE</v>
      </c>
      <c r="P188" s="2" t="s">
        <v>182</v>
      </c>
      <c r="Q188" s="2" t="s">
        <v>183</v>
      </c>
      <c r="R188" s="2">
        <v>91</v>
      </c>
      <c r="S188" s="2">
        <v>82</v>
      </c>
      <c r="T188" s="2" t="str">
        <f t="shared" si="5"/>
        <v>91 - 82</v>
      </c>
      <c r="U188" s="61">
        <v>71.36</v>
      </c>
    </row>
    <row r="189" spans="15:21" x14ac:dyDescent="0.25">
      <c r="O189" s="2" t="str">
        <f t="shared" si="4"/>
        <v>SARROCH - S. VITTORIA</v>
      </c>
      <c r="P189" s="2" t="s">
        <v>184</v>
      </c>
      <c r="Q189" s="2" t="s">
        <v>185</v>
      </c>
      <c r="R189" s="2">
        <v>96</v>
      </c>
      <c r="S189" s="2">
        <v>83</v>
      </c>
      <c r="T189" s="2" t="str">
        <f t="shared" si="5"/>
        <v>96 - 83</v>
      </c>
      <c r="U189" s="61">
        <v>1137.6400000000001</v>
      </c>
    </row>
    <row r="190" spans="15:21" x14ac:dyDescent="0.25">
      <c r="O190" s="2" t="str">
        <f t="shared" si="4"/>
        <v>SEGARIU - S. GIORGIO</v>
      </c>
      <c r="P190" s="2" t="s">
        <v>186</v>
      </c>
      <c r="Q190" s="2" t="s">
        <v>118</v>
      </c>
      <c r="R190" s="2">
        <v>97</v>
      </c>
      <c r="S190" s="2">
        <v>84</v>
      </c>
      <c r="T190" s="2" t="str">
        <f t="shared" si="5"/>
        <v>97 - 84</v>
      </c>
      <c r="U190" s="61">
        <v>168.78</v>
      </c>
    </row>
    <row r="191" spans="15:21" x14ac:dyDescent="0.25">
      <c r="O191" s="2" t="str">
        <f t="shared" si="4"/>
        <v>SELARGIUS - D. BOSCO</v>
      </c>
      <c r="P191" s="2" t="s">
        <v>187</v>
      </c>
      <c r="Q191" s="2" t="s">
        <v>188</v>
      </c>
      <c r="R191" s="2">
        <v>100</v>
      </c>
      <c r="S191" s="2">
        <v>132</v>
      </c>
      <c r="T191" s="2" t="str">
        <f t="shared" si="5"/>
        <v>100 - 132</v>
      </c>
      <c r="U191" s="61">
        <v>650.70000000000005</v>
      </c>
    </row>
    <row r="192" spans="15:21" x14ac:dyDescent="0.25">
      <c r="O192" s="2" t="str">
        <f t="shared" si="4"/>
        <v>SELARGIUS - SPIRITO SANTO</v>
      </c>
      <c r="P192" s="2" t="s">
        <v>187</v>
      </c>
      <c r="Q192" s="2" t="s">
        <v>189</v>
      </c>
      <c r="R192" s="2">
        <v>101</v>
      </c>
      <c r="S192" s="2">
        <v>85</v>
      </c>
      <c r="T192" s="2" t="str">
        <f t="shared" si="5"/>
        <v>101 - 85</v>
      </c>
      <c r="U192" s="61">
        <v>1062.81</v>
      </c>
    </row>
    <row r="193" spans="15:21" x14ac:dyDescent="0.25">
      <c r="O193" s="2" t="str">
        <f t="shared" si="4"/>
        <v>SELARGIUS - SS. SALVATORE</v>
      </c>
      <c r="P193" s="2" t="s">
        <v>187</v>
      </c>
      <c r="Q193" s="2" t="s">
        <v>190</v>
      </c>
      <c r="R193" s="2">
        <v>99</v>
      </c>
      <c r="S193" s="2">
        <v>133</v>
      </c>
      <c r="T193" s="2" t="str">
        <f t="shared" si="5"/>
        <v>99 - 133</v>
      </c>
      <c r="U193" s="61">
        <v>1563.2</v>
      </c>
    </row>
    <row r="194" spans="15:21" x14ac:dyDescent="0.25">
      <c r="O194" s="2" t="str">
        <f t="shared" si="4"/>
        <v>SELARGIUS - SS. V. ASSUNTA</v>
      </c>
      <c r="P194" s="2" t="s">
        <v>187</v>
      </c>
      <c r="Q194" s="2" t="s">
        <v>191</v>
      </c>
      <c r="R194" s="2">
        <v>98</v>
      </c>
      <c r="S194" s="2">
        <v>86</v>
      </c>
      <c r="T194" s="2" t="str">
        <f t="shared" si="5"/>
        <v>98 - 86</v>
      </c>
      <c r="U194" s="61">
        <v>1952.1</v>
      </c>
    </row>
    <row r="195" spans="15:21" x14ac:dyDescent="0.25">
      <c r="O195" s="2" t="str">
        <f t="shared" si="4"/>
        <v>SELEGAS - S. ANNA</v>
      </c>
      <c r="P195" s="2" t="s">
        <v>192</v>
      </c>
      <c r="Q195" s="2" t="s">
        <v>79</v>
      </c>
      <c r="R195" s="2">
        <v>102</v>
      </c>
      <c r="S195" s="2">
        <v>87</v>
      </c>
      <c r="T195" s="2" t="str">
        <f t="shared" si="5"/>
        <v>102 - 87</v>
      </c>
      <c r="U195" s="61">
        <v>224.29</v>
      </c>
    </row>
    <row r="196" spans="15:21" x14ac:dyDescent="0.25">
      <c r="O196" s="2" t="str">
        <f t="shared" si="4"/>
        <v>SENORBI' - S. BARBARA</v>
      </c>
      <c r="P196" s="2" t="s">
        <v>193</v>
      </c>
      <c r="Q196" s="2" t="s">
        <v>123</v>
      </c>
      <c r="R196" s="2">
        <v>103</v>
      </c>
      <c r="S196" s="2">
        <v>88</v>
      </c>
      <c r="T196" s="2" t="str">
        <f t="shared" si="5"/>
        <v>103 - 88</v>
      </c>
      <c r="U196" s="61">
        <v>935.92</v>
      </c>
    </row>
    <row r="197" spans="15:21" x14ac:dyDescent="0.25">
      <c r="O197" s="2" t="str">
        <f t="shared" si="4"/>
        <v>SERDIANA - S. SALVATORE</v>
      </c>
      <c r="P197" s="2" t="s">
        <v>194</v>
      </c>
      <c r="Q197" s="2" t="s">
        <v>195</v>
      </c>
      <c r="R197" s="2">
        <v>104</v>
      </c>
      <c r="S197" s="2">
        <v>89</v>
      </c>
      <c r="T197" s="2" t="str">
        <f t="shared" si="5"/>
        <v>104 - 89</v>
      </c>
      <c r="U197" s="61">
        <v>499.95</v>
      </c>
    </row>
    <row r="198" spans="15:21" x14ac:dyDescent="0.25">
      <c r="O198" s="2" t="str">
        <f t="shared" si="4"/>
        <v>SERRAMANNA - S. IGNAZIO</v>
      </c>
      <c r="P198" s="2" t="s">
        <v>196</v>
      </c>
      <c r="Q198" s="2" t="s">
        <v>197</v>
      </c>
      <c r="R198" s="2">
        <v>106</v>
      </c>
      <c r="S198" s="2">
        <v>90</v>
      </c>
      <c r="T198" s="2" t="str">
        <f t="shared" si="5"/>
        <v>106 - 90</v>
      </c>
      <c r="U198" s="61">
        <v>910.98</v>
      </c>
    </row>
    <row r="199" spans="15:21" x14ac:dyDescent="0.25">
      <c r="O199" s="2" t="str">
        <f t="shared" si="4"/>
        <v>SERRAMANNA - S. LEONARDO</v>
      </c>
      <c r="P199" s="2" t="s">
        <v>196</v>
      </c>
      <c r="Q199" s="2" t="s">
        <v>198</v>
      </c>
      <c r="R199" s="2">
        <v>105</v>
      </c>
      <c r="S199" s="2">
        <v>91</v>
      </c>
      <c r="T199" s="2" t="str">
        <f t="shared" si="5"/>
        <v>105 - 91</v>
      </c>
      <c r="U199" s="61">
        <v>1192.95</v>
      </c>
    </row>
    <row r="200" spans="15:21" x14ac:dyDescent="0.25">
      <c r="O200" s="2" t="str">
        <f t="shared" si="4"/>
        <v>SERRENTI - B. V. IMMACOLATA</v>
      </c>
      <c r="P200" s="2" t="s">
        <v>199</v>
      </c>
      <c r="Q200" s="2" t="s">
        <v>62</v>
      </c>
      <c r="R200" s="2">
        <v>107</v>
      </c>
      <c r="S200" s="2">
        <v>92</v>
      </c>
      <c r="T200" s="2" t="str">
        <f t="shared" si="5"/>
        <v>107 - 92</v>
      </c>
      <c r="U200" s="61">
        <v>1055</v>
      </c>
    </row>
    <row r="201" spans="15:21" x14ac:dyDescent="0.25">
      <c r="O201" s="2" t="str">
        <f t="shared" si="4"/>
        <v>SERRI - S. BASILIO</v>
      </c>
      <c r="P201" s="2" t="s">
        <v>200</v>
      </c>
      <c r="Q201" s="2" t="s">
        <v>201</v>
      </c>
      <c r="R201" s="2">
        <v>108</v>
      </c>
      <c r="S201" s="2">
        <v>93</v>
      </c>
      <c r="T201" s="2" t="str">
        <f t="shared" si="5"/>
        <v>108 - 93</v>
      </c>
      <c r="U201" s="61">
        <v>92.78</v>
      </c>
    </row>
    <row r="202" spans="15:21" x14ac:dyDescent="0.25">
      <c r="O202" s="2" t="str">
        <f t="shared" si="4"/>
        <v>SESTU - N. S. DELLE GRAZIE</v>
      </c>
      <c r="P202" s="2" t="s">
        <v>202</v>
      </c>
      <c r="Q202" s="2" t="s">
        <v>181</v>
      </c>
      <c r="R202" s="2">
        <v>110</v>
      </c>
      <c r="S202" s="2">
        <v>94</v>
      </c>
      <c r="T202" s="2" t="str">
        <f t="shared" si="5"/>
        <v>110 - 94</v>
      </c>
      <c r="U202" s="61">
        <v>984.42</v>
      </c>
    </row>
    <row r="203" spans="15:21" x14ac:dyDescent="0.25">
      <c r="O203" s="2" t="str">
        <f t="shared" si="4"/>
        <v>SESTU - S. GIORGIO</v>
      </c>
      <c r="P203" s="2" t="s">
        <v>202</v>
      </c>
      <c r="Q203" s="2" t="s">
        <v>118</v>
      </c>
      <c r="R203" s="2">
        <v>109</v>
      </c>
      <c r="S203" s="2">
        <v>95</v>
      </c>
      <c r="T203" s="2" t="str">
        <f t="shared" si="5"/>
        <v>109 - 95</v>
      </c>
      <c r="U203" s="61">
        <v>2155.5500000000002</v>
      </c>
    </row>
    <row r="204" spans="15:21" x14ac:dyDescent="0.25">
      <c r="O204" s="2" t="str">
        <f t="shared" si="4"/>
        <v>SETTIMO SAN PIETRO - S. PIETRO</v>
      </c>
      <c r="P204" s="2" t="s">
        <v>203</v>
      </c>
      <c r="Q204" s="2" t="s">
        <v>65</v>
      </c>
      <c r="R204" s="2">
        <v>111</v>
      </c>
      <c r="S204" s="2">
        <v>96</v>
      </c>
      <c r="T204" s="2" t="str">
        <f t="shared" si="5"/>
        <v>111 - 96</v>
      </c>
      <c r="U204" s="61">
        <v>1297.28</v>
      </c>
    </row>
    <row r="205" spans="15:21" x14ac:dyDescent="0.25">
      <c r="O205" s="2" t="str">
        <f t="shared" si="4"/>
        <v>SEUNI - S. VITTORIA</v>
      </c>
      <c r="P205" s="2" t="s">
        <v>204</v>
      </c>
      <c r="Q205" s="2" t="s">
        <v>185</v>
      </c>
      <c r="R205" s="2">
        <v>112</v>
      </c>
      <c r="S205" s="2">
        <v>97</v>
      </c>
      <c r="T205" s="2" t="str">
        <f t="shared" si="5"/>
        <v>112 - 97</v>
      </c>
      <c r="U205" s="61">
        <v>28.2</v>
      </c>
    </row>
    <row r="206" spans="15:21" x14ac:dyDescent="0.25">
      <c r="O206" s="2" t="str">
        <f t="shared" si="4"/>
        <v>SILIQUA - S. GIORGIO</v>
      </c>
      <c r="P206" s="2" t="s">
        <v>205</v>
      </c>
      <c r="Q206" s="2" t="s">
        <v>118</v>
      </c>
      <c r="R206" s="2">
        <v>113</v>
      </c>
      <c r="S206" s="2">
        <v>98</v>
      </c>
      <c r="T206" s="2" t="str">
        <f t="shared" si="5"/>
        <v>113 - 98</v>
      </c>
      <c r="U206" s="61">
        <v>894.5</v>
      </c>
    </row>
    <row r="207" spans="15:21" x14ac:dyDescent="0.25">
      <c r="O207" s="2" t="str">
        <f t="shared" si="4"/>
        <v>SILIUS - SS. PERPETUA E FELICITA</v>
      </c>
      <c r="P207" s="2" t="s">
        <v>206</v>
      </c>
      <c r="Q207" s="2" t="s">
        <v>207</v>
      </c>
      <c r="R207" s="2">
        <v>114</v>
      </c>
      <c r="S207" s="2">
        <v>99</v>
      </c>
      <c r="T207" s="2" t="str">
        <f t="shared" si="5"/>
        <v>114 - 99</v>
      </c>
      <c r="U207" s="61">
        <v>181.74</v>
      </c>
    </row>
    <row r="208" spans="15:21" x14ac:dyDescent="0.25">
      <c r="O208" s="2" t="str">
        <f t="shared" si="4"/>
        <v>SINNAI - S. BARBARA</v>
      </c>
      <c r="P208" s="2" t="s">
        <v>208</v>
      </c>
      <c r="Q208" s="2" t="s">
        <v>123</v>
      </c>
      <c r="R208" s="2">
        <v>115</v>
      </c>
      <c r="S208" s="2">
        <v>100</v>
      </c>
      <c r="T208" s="2" t="str">
        <f t="shared" si="5"/>
        <v>115 - 100</v>
      </c>
      <c r="U208" s="61">
        <v>945</v>
      </c>
    </row>
    <row r="209" spans="15:21" x14ac:dyDescent="0.25">
      <c r="O209" s="2" t="str">
        <f t="shared" si="4"/>
        <v>SINNAI - S. ISIDORO</v>
      </c>
      <c r="P209" s="2" t="s">
        <v>208</v>
      </c>
      <c r="Q209" s="2" t="s">
        <v>209</v>
      </c>
      <c r="R209" s="2">
        <v>116</v>
      </c>
      <c r="S209" s="2">
        <v>101</v>
      </c>
      <c r="T209" s="2" t="str">
        <f t="shared" si="5"/>
        <v>116 - 101</v>
      </c>
      <c r="U209" s="61">
        <v>867.6</v>
      </c>
    </row>
    <row r="210" spans="15:21" x14ac:dyDescent="0.25">
      <c r="O210" s="2" t="str">
        <f t="shared" si="4"/>
        <v>SISINI - MADONNA DELLA DIFESA</v>
      </c>
      <c r="P210" s="2" t="s">
        <v>210</v>
      </c>
      <c r="Q210" s="2" t="s">
        <v>211</v>
      </c>
      <c r="R210" s="2">
        <v>117</v>
      </c>
      <c r="S210" s="2">
        <v>102</v>
      </c>
      <c r="T210" s="2" t="str">
        <f t="shared" si="5"/>
        <v>117 - 102</v>
      </c>
      <c r="U210" s="61">
        <v>35.68</v>
      </c>
    </row>
    <row r="211" spans="15:21" x14ac:dyDescent="0.25">
      <c r="O211" s="2" t="str">
        <f t="shared" si="4"/>
        <v>SIURGUS DONIGALA - S. MARIA</v>
      </c>
      <c r="P211" s="2" t="s">
        <v>212</v>
      </c>
      <c r="Q211" s="2" t="s">
        <v>213</v>
      </c>
      <c r="R211" s="2">
        <v>119</v>
      </c>
      <c r="S211" s="2">
        <v>103</v>
      </c>
      <c r="T211" s="2" t="str">
        <f t="shared" si="5"/>
        <v>119 - 103</v>
      </c>
      <c r="U211" s="61">
        <v>158.21</v>
      </c>
    </row>
    <row r="212" spans="15:21" x14ac:dyDescent="0.25">
      <c r="O212" s="2" t="str">
        <f t="shared" si="4"/>
        <v>SIURGUS DONIGALA - S. TEODORO</v>
      </c>
      <c r="P212" s="2" t="s">
        <v>212</v>
      </c>
      <c r="Q212" s="2" t="s">
        <v>214</v>
      </c>
      <c r="R212" s="2">
        <v>118</v>
      </c>
      <c r="S212" s="2">
        <v>104</v>
      </c>
      <c r="T212" s="2" t="str">
        <f t="shared" si="5"/>
        <v>118 - 104</v>
      </c>
      <c r="U212" s="61">
        <v>170.81</v>
      </c>
    </row>
    <row r="213" spans="15:21" x14ac:dyDescent="0.25">
      <c r="O213" s="2" t="str">
        <f t="shared" si="4"/>
        <v>SOLANAS - MADONNA FIDUCIA</v>
      </c>
      <c r="P213" s="2" t="s">
        <v>215</v>
      </c>
      <c r="Q213" s="2" t="s">
        <v>216</v>
      </c>
      <c r="R213" s="2">
        <v>120</v>
      </c>
      <c r="S213" s="2">
        <v>105</v>
      </c>
      <c r="T213" s="2" t="str">
        <f t="shared" si="5"/>
        <v>120 - 105</v>
      </c>
      <c r="U213" s="61">
        <v>45.55</v>
      </c>
    </row>
    <row r="214" spans="15:21" x14ac:dyDescent="0.25">
      <c r="O214" s="2" t="str">
        <f t="shared" si="4"/>
        <v>SOLEMINIS - S. GIACOMO</v>
      </c>
      <c r="P214" s="2" t="s">
        <v>217</v>
      </c>
      <c r="Q214" s="2" t="s">
        <v>90</v>
      </c>
      <c r="R214" s="2">
        <v>121</v>
      </c>
      <c r="S214" s="2">
        <v>106</v>
      </c>
      <c r="T214" s="2" t="str">
        <f t="shared" si="5"/>
        <v>121 - 106</v>
      </c>
      <c r="U214" s="61">
        <v>276.95</v>
      </c>
    </row>
    <row r="215" spans="15:21" x14ac:dyDescent="0.25">
      <c r="O215" s="2" t="str">
        <f t="shared" si="4"/>
        <v>SUELLI - S. PIETRO A.</v>
      </c>
      <c r="P215" s="2" t="s">
        <v>218</v>
      </c>
      <c r="Q215" s="2" t="s">
        <v>219</v>
      </c>
      <c r="R215" s="2">
        <v>122</v>
      </c>
      <c r="S215" s="2">
        <v>107</v>
      </c>
      <c r="T215" s="2" t="str">
        <f t="shared" si="5"/>
        <v>122 - 107</v>
      </c>
      <c r="U215" s="61">
        <v>156.51</v>
      </c>
    </row>
    <row r="216" spans="15:21" x14ac:dyDescent="0.25">
      <c r="O216" s="2" t="str">
        <f t="shared" si="4"/>
        <v>USSANA - S. SEBASTIANO</v>
      </c>
      <c r="P216" s="2" t="s">
        <v>220</v>
      </c>
      <c r="Q216" s="2" t="s">
        <v>95</v>
      </c>
      <c r="R216" s="2">
        <v>123</v>
      </c>
      <c r="S216" s="2">
        <v>108</v>
      </c>
      <c r="T216" s="2" t="str">
        <f t="shared" si="5"/>
        <v>123 - 108</v>
      </c>
      <c r="U216" s="61">
        <v>822.05</v>
      </c>
    </row>
    <row r="217" spans="15:21" x14ac:dyDescent="0.25">
      <c r="O217" s="2" t="str">
        <f t="shared" si="4"/>
        <v>UTA - S. GIUSTA</v>
      </c>
      <c r="P217" s="2" t="s">
        <v>221</v>
      </c>
      <c r="Q217" s="2" t="s">
        <v>127</v>
      </c>
      <c r="R217" s="2">
        <v>124</v>
      </c>
      <c r="S217" s="2">
        <v>109</v>
      </c>
      <c r="T217" s="2" t="str">
        <f t="shared" si="5"/>
        <v>124 - 109</v>
      </c>
      <c r="U217" s="61">
        <v>1469.28</v>
      </c>
    </row>
    <row r="218" spans="15:21" x14ac:dyDescent="0.25">
      <c r="O218" s="2" t="str">
        <f t="shared" si="4"/>
        <v>VALLERMOSA - S. LUCIFERO</v>
      </c>
      <c r="P218" s="2" t="s">
        <v>222</v>
      </c>
      <c r="Q218" s="2" t="s">
        <v>223</v>
      </c>
      <c r="R218" s="2">
        <v>125</v>
      </c>
      <c r="S218" s="2">
        <v>110</v>
      </c>
      <c r="T218" s="2" t="str">
        <f t="shared" si="5"/>
        <v>125 - 110</v>
      </c>
      <c r="U218" s="61">
        <v>415.8</v>
      </c>
    </row>
    <row r="219" spans="15:21" x14ac:dyDescent="0.25">
      <c r="O219" s="2" t="str">
        <f t="shared" si="4"/>
        <v>VILLA SAN PIETRO - S. PIETRO</v>
      </c>
      <c r="P219" s="2" t="s">
        <v>224</v>
      </c>
      <c r="Q219" s="2" t="s">
        <v>65</v>
      </c>
      <c r="R219" s="2">
        <v>130</v>
      </c>
      <c r="S219" s="2">
        <v>111</v>
      </c>
      <c r="T219" s="2" t="str">
        <f t="shared" si="5"/>
        <v>130 - 111</v>
      </c>
      <c r="U219" s="61">
        <v>309.33</v>
      </c>
    </row>
    <row r="220" spans="15:21" x14ac:dyDescent="0.25">
      <c r="O220" s="2" t="str">
        <f t="shared" si="4"/>
        <v>VILLAGRECA - S. VITO</v>
      </c>
      <c r="P220" s="2" t="s">
        <v>225</v>
      </c>
      <c r="Q220" s="2" t="s">
        <v>125</v>
      </c>
      <c r="R220" s="2">
        <v>126</v>
      </c>
      <c r="S220" s="2">
        <v>112</v>
      </c>
      <c r="T220" s="2" t="str">
        <f t="shared" si="5"/>
        <v>126 - 112</v>
      </c>
      <c r="U220" s="61">
        <v>37.96</v>
      </c>
    </row>
    <row r="221" spans="15:21" x14ac:dyDescent="0.25">
      <c r="O221" s="2" t="str">
        <f t="shared" si="4"/>
        <v>VILLAMAR - S. GIOVANNI B.</v>
      </c>
      <c r="P221" s="2" t="s">
        <v>226</v>
      </c>
      <c r="Q221" s="2" t="s">
        <v>157</v>
      </c>
      <c r="R221" s="2">
        <v>127</v>
      </c>
      <c r="S221" s="2">
        <v>113</v>
      </c>
      <c r="T221" s="2" t="str">
        <f t="shared" si="5"/>
        <v>127 - 113</v>
      </c>
      <c r="U221" s="61">
        <v>596.04</v>
      </c>
    </row>
    <row r="222" spans="15:21" x14ac:dyDescent="0.25">
      <c r="O222" s="2" t="str">
        <f t="shared" si="4"/>
        <v>VILLANOVATULO - S. GIULIANO</v>
      </c>
      <c r="P222" s="2" t="s">
        <v>227</v>
      </c>
      <c r="Q222" s="2" t="s">
        <v>228</v>
      </c>
      <c r="R222" s="2">
        <v>128</v>
      </c>
      <c r="S222" s="2">
        <v>114</v>
      </c>
      <c r="T222" s="2" t="str">
        <f t="shared" si="5"/>
        <v>128 - 114</v>
      </c>
      <c r="U222" s="61">
        <v>155.66</v>
      </c>
    </row>
    <row r="223" spans="15:21" x14ac:dyDescent="0.25">
      <c r="O223" s="2" t="str">
        <f t="shared" si="4"/>
        <v>VILLASALTO - S. MICHELE ARC.</v>
      </c>
      <c r="P223" s="2" t="s">
        <v>229</v>
      </c>
      <c r="Q223" s="2" t="s">
        <v>230</v>
      </c>
      <c r="R223" s="2">
        <v>129</v>
      </c>
      <c r="S223" s="2">
        <v>115</v>
      </c>
      <c r="T223" s="2" t="str">
        <f t="shared" si="5"/>
        <v>129 - 115</v>
      </c>
      <c r="U223" s="61">
        <v>159.72999999999999</v>
      </c>
    </row>
    <row r="224" spans="15:21" x14ac:dyDescent="0.25">
      <c r="O224" s="2" t="str">
        <f t="shared" si="4"/>
        <v>VILLASIMIUS - S. RAFFAELE ARC.</v>
      </c>
      <c r="P224" s="2" t="s">
        <v>231</v>
      </c>
      <c r="Q224" s="2" t="s">
        <v>232</v>
      </c>
      <c r="R224" s="2">
        <v>131</v>
      </c>
      <c r="S224" s="2">
        <v>116</v>
      </c>
      <c r="T224" s="2" t="str">
        <f t="shared" si="5"/>
        <v>131 - 116</v>
      </c>
      <c r="U224" s="61">
        <v>797.98</v>
      </c>
    </row>
    <row r="225" spans="15:21" x14ac:dyDescent="0.25">
      <c r="O225" s="2" t="str">
        <f t="shared" ref="O225:O226" si="6">P225&amp;" - "&amp;Q225</f>
        <v>VILLASOR - S. BIAGIO</v>
      </c>
      <c r="P225" s="2" t="s">
        <v>233</v>
      </c>
      <c r="Q225" s="2" t="s">
        <v>113</v>
      </c>
      <c r="R225" s="2">
        <v>132</v>
      </c>
      <c r="S225" s="2">
        <v>117</v>
      </c>
      <c r="T225" s="2" t="str">
        <f t="shared" si="5"/>
        <v>132 - 117</v>
      </c>
      <c r="U225" s="61">
        <v>1508.54</v>
      </c>
    </row>
    <row r="226" spans="15:21" x14ac:dyDescent="0.25">
      <c r="O226" s="2" t="str">
        <f t="shared" si="6"/>
        <v>VILLASPECIOSA - B. V. ASSUNTA</v>
      </c>
      <c r="P226" s="2" t="s">
        <v>234</v>
      </c>
      <c r="Q226" s="2" t="s">
        <v>60</v>
      </c>
      <c r="R226" s="2">
        <v>133</v>
      </c>
      <c r="S226" s="2">
        <v>118</v>
      </c>
      <c r="T226" s="2" t="str">
        <f t="shared" ref="T226" si="7">R226&amp;" - "&amp;S226</f>
        <v>133 - 118</v>
      </c>
      <c r="U226" s="61">
        <v>405.39</v>
      </c>
    </row>
  </sheetData>
  <sheetProtection algorithmName="SHA-512" hashValue="WN/zWCwQ2Vsj9AK48Y9T3Jis2zvxdeYUjQ1UGfqVGzA1d+po6yScqR97WZFrwteVvYSda4XrSoiLABViitbrPw==" saltValue="N6seyvWgfSTTgjtgwMCoiQ==" spinCount="100000" sheet="1" objects="1" scenarios="1" autoFilter="0"/>
  <autoFilter ref="O5:O50" xr:uid="{00000000-0001-0000-0000-000000000000}">
    <filterColumn colId="0">
      <filters>
        <filter val="1"/>
      </filters>
    </filterColumn>
  </autoFilter>
  <mergeCells count="142">
    <mergeCell ref="C6:D6"/>
    <mergeCell ref="E6:F7"/>
    <mergeCell ref="G6:H7"/>
    <mergeCell ref="I6:J7"/>
    <mergeCell ref="K6:M7"/>
    <mergeCell ref="C7:D7"/>
    <mergeCell ref="A1:M2"/>
    <mergeCell ref="A3:B3"/>
    <mergeCell ref="C3:J3"/>
    <mergeCell ref="K3:L3"/>
    <mergeCell ref="A5:D5"/>
    <mergeCell ref="E5:F5"/>
    <mergeCell ref="G5:H5"/>
    <mergeCell ref="I5:J5"/>
    <mergeCell ref="K5:M5"/>
    <mergeCell ref="A11:M11"/>
    <mergeCell ref="C12:D12"/>
    <mergeCell ref="E12:F13"/>
    <mergeCell ref="G12:H13"/>
    <mergeCell ref="I12:J13"/>
    <mergeCell ref="K12:M13"/>
    <mergeCell ref="C13:D13"/>
    <mergeCell ref="A8:M8"/>
    <mergeCell ref="C9:D9"/>
    <mergeCell ref="E9:F10"/>
    <mergeCell ref="G9:H10"/>
    <mergeCell ref="I9:J10"/>
    <mergeCell ref="K9:M10"/>
    <mergeCell ref="C10:D10"/>
    <mergeCell ref="A17:M17"/>
    <mergeCell ref="C18:D18"/>
    <mergeCell ref="E18:F19"/>
    <mergeCell ref="G18:H19"/>
    <mergeCell ref="I18:J19"/>
    <mergeCell ref="K18:M19"/>
    <mergeCell ref="C19:D19"/>
    <mergeCell ref="A14:M14"/>
    <mergeCell ref="C15:D15"/>
    <mergeCell ref="E15:F16"/>
    <mergeCell ref="G15:H16"/>
    <mergeCell ref="I15:J16"/>
    <mergeCell ref="K15:M16"/>
    <mergeCell ref="C16:D16"/>
    <mergeCell ref="A23:M23"/>
    <mergeCell ref="C24:D24"/>
    <mergeCell ref="E24:F25"/>
    <mergeCell ref="G24:H25"/>
    <mergeCell ref="I24:J25"/>
    <mergeCell ref="K24:M25"/>
    <mergeCell ref="C25:D25"/>
    <mergeCell ref="A20:M20"/>
    <mergeCell ref="C21:D21"/>
    <mergeCell ref="E21:F22"/>
    <mergeCell ref="G21:H22"/>
    <mergeCell ref="I21:J22"/>
    <mergeCell ref="K21:M22"/>
    <mergeCell ref="C22:D22"/>
    <mergeCell ref="A29:M29"/>
    <mergeCell ref="C30:D30"/>
    <mergeCell ref="E30:F31"/>
    <mergeCell ref="G30:H31"/>
    <mergeCell ref="I30:J31"/>
    <mergeCell ref="K30:M31"/>
    <mergeCell ref="C31:D31"/>
    <mergeCell ref="A26:M26"/>
    <mergeCell ref="C27:D27"/>
    <mergeCell ref="E27:F28"/>
    <mergeCell ref="G27:H28"/>
    <mergeCell ref="I27:J28"/>
    <mergeCell ref="K27:M28"/>
    <mergeCell ref="C28:D28"/>
    <mergeCell ref="A35:M35"/>
    <mergeCell ref="C36:D36"/>
    <mergeCell ref="E36:F37"/>
    <mergeCell ref="G36:H37"/>
    <mergeCell ref="I36:J37"/>
    <mergeCell ref="K36:M37"/>
    <mergeCell ref="C37:D37"/>
    <mergeCell ref="A32:M32"/>
    <mergeCell ref="C33:D33"/>
    <mergeCell ref="E33:F34"/>
    <mergeCell ref="G33:H34"/>
    <mergeCell ref="I33:J34"/>
    <mergeCell ref="K33:M34"/>
    <mergeCell ref="C34:D34"/>
    <mergeCell ref="A41:M41"/>
    <mergeCell ref="C42:D42"/>
    <mergeCell ref="E42:F43"/>
    <mergeCell ref="G42:H43"/>
    <mergeCell ref="I42:J43"/>
    <mergeCell ref="K42:M43"/>
    <mergeCell ref="C43:D43"/>
    <mergeCell ref="A38:M38"/>
    <mergeCell ref="C39:D39"/>
    <mergeCell ref="E39:F40"/>
    <mergeCell ref="G39:H40"/>
    <mergeCell ref="I39:J40"/>
    <mergeCell ref="K39:M40"/>
    <mergeCell ref="C40:D40"/>
    <mergeCell ref="A47:M47"/>
    <mergeCell ref="C48:D48"/>
    <mergeCell ref="E48:F49"/>
    <mergeCell ref="G48:H49"/>
    <mergeCell ref="I48:J49"/>
    <mergeCell ref="K48:M49"/>
    <mergeCell ref="C49:D49"/>
    <mergeCell ref="A44:M44"/>
    <mergeCell ref="C45:D45"/>
    <mergeCell ref="E45:F46"/>
    <mergeCell ref="G45:H46"/>
    <mergeCell ref="I45:J46"/>
    <mergeCell ref="K45:M46"/>
    <mergeCell ref="C46:D46"/>
    <mergeCell ref="A55:J55"/>
    <mergeCell ref="A56:C56"/>
    <mergeCell ref="A61:C61"/>
    <mergeCell ref="A62:C62"/>
    <mergeCell ref="A63:J63"/>
    <mergeCell ref="A64:J64"/>
    <mergeCell ref="A50:M50"/>
    <mergeCell ref="G51:H51"/>
    <mergeCell ref="L51:M51"/>
    <mergeCell ref="A52:C52"/>
    <mergeCell ref="D52:F52"/>
    <mergeCell ref="G52:J52"/>
    <mergeCell ref="L52:M72"/>
    <mergeCell ref="A53:C53"/>
    <mergeCell ref="D53:F53"/>
    <mergeCell ref="G53:J53"/>
    <mergeCell ref="B80:D80"/>
    <mergeCell ref="A71:J71"/>
    <mergeCell ref="A72:C72"/>
    <mergeCell ref="A74:E76"/>
    <mergeCell ref="F74:K74"/>
    <mergeCell ref="F76:K76"/>
    <mergeCell ref="A78:B78"/>
    <mergeCell ref="A65:C65"/>
    <mergeCell ref="A66:C66"/>
    <mergeCell ref="A67:J67"/>
    <mergeCell ref="A68:J68"/>
    <mergeCell ref="A69:C69"/>
    <mergeCell ref="A70:C70"/>
  </mergeCells>
  <conditionalFormatting sqref="C3 E6:M7 E9:H10 K9 E12:H13 K12 E15:M16 E18:M19 G21 K21 E24:M25 E27:M28 E30:M31 E33:H34 K33 E36:M37 E39:H40 K39 E42:M43 E45:M46 E48:M49 D62:I62 D65:I66 D69:I70 D72:I72 F74 F76 M74 M76 C78">
    <cfRule type="containsBlanks" dxfId="0" priority="1">
      <formula>LEN(TRIM(C3))=0</formula>
    </cfRule>
  </conditionalFormatting>
  <dataValidations count="7">
    <dataValidation type="list" showInputMessage="1" showErrorMessage="1" sqref="C3:J3" xr:uid="{645411CD-F83C-47C9-9D7E-DF75D7BA8A7C}">
      <formula1>$O$97:$O$226</formula1>
    </dataValidation>
    <dataValidation type="list" showInputMessage="1" showErrorMessage="1" sqref="K6:M7 K9:M10 K12:M13 K15:M16 K18:M19 K21:M22 K24:M25 K27:M28 K30:M31 K33:M34 K36:M37 K39:M40 K42:M43 K45:M46 K48:M49" xr:uid="{3B0316AF-F3BA-4093-A057-21645D3BA4CD}">
      <formula1>$O$89:$O$91</formula1>
    </dataValidation>
    <dataValidation type="date" operator="greaterThanOrEqual" allowBlank="1" showInputMessage="1" showErrorMessage="1" sqref="G6:H7 G9:H10 G12:H13 G15:H16 G18:H19 G21:H22 G24:H25 G27:H28 G30:H31 G33:H34 G36:H37 G39:H40 G42:H43 G45:H46 C78 G48:H48" xr:uid="{25F6DCB9-D0B9-4C60-B24F-CF31B51327E8}">
      <formula1>$O$82</formula1>
    </dataValidation>
    <dataValidation type="whole" operator="greaterThan" allowBlank="1" showInputMessage="1" showErrorMessage="1" sqref="M74 M76" xr:uid="{5C42BD0D-58BD-4BA5-9DEE-1B6888D4397B}">
      <formula1>0</formula1>
    </dataValidation>
    <dataValidation type="whole" operator="greaterThanOrEqual" allowBlank="1" showInputMessage="1" showErrorMessage="1" sqref="D62:I62 D65:I66 D69:I70 D72:I72" xr:uid="{DA577B33-87FB-441B-9768-7C9FA6F2575F}">
      <formula1>0</formula1>
    </dataValidation>
    <dataValidation type="decimal" operator="greaterThanOrEqual" allowBlank="1" showInputMessage="1" showErrorMessage="1" sqref="E6:F7 E9:F10 E12:F13 E15:F16 E18:F19 E21 E24:F25 E27:F28 E30:F31 E33:F34 E36:F37 E39:F40 E42:F43 E45:F46 E48" xr:uid="{B217B1B6-CDF9-4E1A-B4BF-DF0CC2245894}">
      <formula1>0</formula1>
    </dataValidation>
    <dataValidation type="list" showInputMessage="1" showErrorMessage="1" sqref="I6:J7 I15:J16 I45:J46 I42:J43 I36:J37 I30:J31 I27:J28 I24:J25 I18:J19 I48:J48" xr:uid="{4709349C-C689-4943-8560-AAEC1543C66C}">
      <formula1>$O$86:$O$87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Resoconto</vt:lpstr>
      <vt:lpstr>Resoconto!Area_stampa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Rocco</dc:creator>
  <cp:lastModifiedBy>Massimiliano Rocco</cp:lastModifiedBy>
  <cp:lastPrinted>2025-08-28T07:50:33Z</cp:lastPrinted>
  <dcterms:created xsi:type="dcterms:W3CDTF">2024-10-08T13:29:28Z</dcterms:created>
  <dcterms:modified xsi:type="dcterms:W3CDTF">2025-08-28T08:47:51Z</dcterms:modified>
</cp:coreProperties>
</file>